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300" windowHeight="6570" tabRatio="602" activeTab="2"/>
  </bookViews>
  <sheets>
    <sheet name="Data Input" sheetId="1" r:id="rId1"/>
    <sheet name="Sheet2" sheetId="2" state="hidden" r:id="rId2"/>
    <sheet name="Result" sheetId="3" r:id="rId3"/>
  </sheets>
  <definedNames/>
  <calcPr fullCalcOnLoad="1"/>
</workbook>
</file>

<file path=xl/sharedStrings.xml><?xml version="1.0" encoding="utf-8"?>
<sst xmlns="http://schemas.openxmlformats.org/spreadsheetml/2006/main" count="80" uniqueCount="48">
  <si>
    <t>Si</t>
  </si>
  <si>
    <t>Ti</t>
  </si>
  <si>
    <t>Al</t>
  </si>
  <si>
    <t>Fe3+</t>
  </si>
  <si>
    <t>Fe2+</t>
  </si>
  <si>
    <t>Mn</t>
  </si>
  <si>
    <t>Mg</t>
  </si>
  <si>
    <t>Ca</t>
  </si>
  <si>
    <t>Ni</t>
  </si>
  <si>
    <t>Zn</t>
  </si>
  <si>
    <t>Cr</t>
  </si>
  <si>
    <t>Nb</t>
  </si>
  <si>
    <t>P</t>
  </si>
  <si>
    <t>V5+</t>
  </si>
  <si>
    <t>Total Oxygen</t>
  </si>
  <si>
    <t>Total Oxygen:</t>
  </si>
  <si>
    <t>Oxygen Number in formula:</t>
  </si>
  <si>
    <t>Cation Number in formula:</t>
  </si>
  <si>
    <t>Factor:</t>
  </si>
  <si>
    <t>Total</t>
  </si>
  <si>
    <t>CationRatios</t>
  </si>
  <si>
    <t>Fe3+A</t>
  </si>
  <si>
    <t>Fe2O3</t>
  </si>
  <si>
    <t>FeO</t>
  </si>
  <si>
    <t>RESULT</t>
  </si>
  <si>
    <t>wt%</t>
  </si>
  <si>
    <t>F value:</t>
  </si>
  <si>
    <t>Total Cations</t>
  </si>
  <si>
    <t>Factor</t>
  </si>
  <si>
    <t>Total Atoms</t>
  </si>
  <si>
    <t>Total Cation</t>
  </si>
  <si>
    <t>Cations</t>
  </si>
  <si>
    <t>Oxygen Number:</t>
  </si>
  <si>
    <t>Total Cation:</t>
  </si>
  <si>
    <t>Fe3+/Fe2+ calculation for ilmenite(Microprobe Laboratory, McGill University)</t>
  </si>
  <si>
    <t>SiO2</t>
  </si>
  <si>
    <t>TiO2</t>
  </si>
  <si>
    <t>Al2O3</t>
  </si>
  <si>
    <t>Cr2O3</t>
  </si>
  <si>
    <t>F2O3</t>
  </si>
  <si>
    <t>MnO</t>
  </si>
  <si>
    <t>MgO</t>
  </si>
  <si>
    <t>CaO</t>
  </si>
  <si>
    <t>NiO</t>
  </si>
  <si>
    <t>ZnO</t>
  </si>
  <si>
    <t>NbO</t>
  </si>
  <si>
    <t>V2O5</t>
  </si>
  <si>
    <t>P2O5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</si>
</sst>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Arial"/>
      <family val="2"/>
    </font>
    <font>
      <sz val="26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7">
      <selection activeCell="C30" sqref="C30"/>
    </sheetView>
  </sheetViews>
  <sheetFormatPr defaultColWidth="8.8515625" defaultRowHeight="12.75"/>
  <cols>
    <col min="1" max="16384" width="8.8515625" style="3" customWidth="1"/>
  </cols>
  <sheetData>
    <row r="1" spans="1:16" s="2" customFormat="1" ht="24.75" customHeight="1">
      <c r="A1" s="28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">
      <c r="A2" s="22" t="s">
        <v>32</v>
      </c>
      <c r="B2" s="23"/>
      <c r="C2" s="22"/>
      <c r="D2" s="22"/>
      <c r="E2" s="6">
        <v>4</v>
      </c>
      <c r="F2" s="24" t="s">
        <v>33</v>
      </c>
      <c r="G2" s="24"/>
      <c r="H2" s="6">
        <v>3</v>
      </c>
      <c r="I2" s="7"/>
      <c r="J2" s="7"/>
      <c r="K2" s="7"/>
      <c r="L2" s="7"/>
      <c r="M2" s="7"/>
      <c r="N2" s="7"/>
      <c r="O2" s="7"/>
      <c r="P2" s="7"/>
    </row>
    <row r="3" spans="1:16" ht="15">
      <c r="A3" s="4"/>
      <c r="B3" s="9" t="s">
        <v>35</v>
      </c>
      <c r="C3" s="10" t="s">
        <v>36</v>
      </c>
      <c r="D3" s="10" t="s">
        <v>37</v>
      </c>
      <c r="E3" s="10" t="s">
        <v>38</v>
      </c>
      <c r="F3" s="11" t="s">
        <v>39</v>
      </c>
      <c r="G3" s="11" t="s">
        <v>23</v>
      </c>
      <c r="H3" s="11" t="s">
        <v>40</v>
      </c>
      <c r="I3" s="10" t="s">
        <v>41</v>
      </c>
      <c r="J3" s="10" t="s">
        <v>42</v>
      </c>
      <c r="K3" s="10" t="s">
        <v>43</v>
      </c>
      <c r="L3" s="10" t="s">
        <v>44</v>
      </c>
      <c r="M3" s="10" t="s">
        <v>45</v>
      </c>
      <c r="N3" s="10" t="s">
        <v>46</v>
      </c>
      <c r="O3" s="10" t="s">
        <v>47</v>
      </c>
      <c r="P3" s="12" t="s">
        <v>19</v>
      </c>
    </row>
    <row r="4" spans="1:16" ht="15">
      <c r="A4" s="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5">
      <c r="A5" s="8">
        <v>1</v>
      </c>
      <c r="B5" s="16">
        <v>0</v>
      </c>
      <c r="C5" s="17">
        <v>4.476</v>
      </c>
      <c r="D5" s="17">
        <v>1.823</v>
      </c>
      <c r="E5" s="17">
        <v>0.07</v>
      </c>
      <c r="F5" s="17"/>
      <c r="G5" s="17">
        <v>85.161</v>
      </c>
      <c r="H5" s="17">
        <v>0.158</v>
      </c>
      <c r="I5" s="17">
        <v>0.249</v>
      </c>
      <c r="J5" s="17"/>
      <c r="K5" s="17">
        <v>0.035</v>
      </c>
      <c r="L5" s="17">
        <v>0.019</v>
      </c>
      <c r="M5" s="17">
        <v>0</v>
      </c>
      <c r="N5" s="17">
        <v>2.306</v>
      </c>
      <c r="O5" s="17">
        <v>0.008</v>
      </c>
      <c r="P5" s="15">
        <f>SUM(B5:O5)</f>
        <v>94.30499999999999</v>
      </c>
    </row>
    <row r="6" spans="1:16" ht="15">
      <c r="A6" s="8">
        <v>2</v>
      </c>
      <c r="B6" s="18">
        <v>0</v>
      </c>
      <c r="C6" s="19">
        <v>3.088</v>
      </c>
      <c r="D6" s="19">
        <v>0.714</v>
      </c>
      <c r="E6" s="19">
        <v>0.043</v>
      </c>
      <c r="F6" s="19"/>
      <c r="G6" s="19">
        <v>87.748</v>
      </c>
      <c r="H6" s="19">
        <v>0.111</v>
      </c>
      <c r="I6" s="19">
        <v>0.12</v>
      </c>
      <c r="J6" s="19"/>
      <c r="K6" s="19">
        <v>0.059</v>
      </c>
      <c r="L6" s="19">
        <v>0</v>
      </c>
      <c r="M6" s="19">
        <v>0</v>
      </c>
      <c r="N6" s="19">
        <v>2.23</v>
      </c>
      <c r="O6" s="19">
        <v>0.02</v>
      </c>
      <c r="P6" s="13">
        <f aca="true" t="shared" si="0" ref="P6:P24">SUM(B6:O6)</f>
        <v>94.13300000000001</v>
      </c>
    </row>
    <row r="7" spans="1:16" ht="15">
      <c r="A7" s="8">
        <v>3</v>
      </c>
      <c r="B7" s="18">
        <v>0</v>
      </c>
      <c r="C7" s="19">
        <v>3.618</v>
      </c>
      <c r="D7" s="19">
        <v>1.3</v>
      </c>
      <c r="E7" s="19">
        <v>0.065</v>
      </c>
      <c r="F7" s="19"/>
      <c r="G7" s="19">
        <v>86.73</v>
      </c>
      <c r="H7" s="19">
        <v>0.127</v>
      </c>
      <c r="I7" s="19">
        <v>0.105</v>
      </c>
      <c r="J7" s="19"/>
      <c r="K7" s="19">
        <v>0.052</v>
      </c>
      <c r="L7" s="19">
        <v>0</v>
      </c>
      <c r="M7" s="19">
        <v>0</v>
      </c>
      <c r="N7" s="19">
        <v>2.552</v>
      </c>
      <c r="O7" s="19">
        <v>0</v>
      </c>
      <c r="P7" s="13">
        <f t="shared" si="0"/>
        <v>94.54900000000002</v>
      </c>
    </row>
    <row r="8" spans="1:16" ht="15">
      <c r="A8" s="8">
        <v>4</v>
      </c>
      <c r="B8" s="18">
        <v>0</v>
      </c>
      <c r="C8" s="19">
        <v>3.449</v>
      </c>
      <c r="D8" s="19">
        <v>0.845</v>
      </c>
      <c r="E8" s="19">
        <v>0.07</v>
      </c>
      <c r="F8" s="19"/>
      <c r="G8" s="19">
        <v>87.173</v>
      </c>
      <c r="H8" s="19">
        <v>0.097</v>
      </c>
      <c r="I8" s="19">
        <v>0.106</v>
      </c>
      <c r="J8" s="19"/>
      <c r="K8" s="19">
        <v>0.045</v>
      </c>
      <c r="L8" s="19">
        <v>0.027</v>
      </c>
      <c r="M8" s="19">
        <v>0</v>
      </c>
      <c r="N8" s="19">
        <v>2.431</v>
      </c>
      <c r="O8" s="19">
        <v>0</v>
      </c>
      <c r="P8" s="13">
        <f t="shared" si="0"/>
        <v>94.243</v>
      </c>
    </row>
    <row r="9" spans="1:16" ht="15">
      <c r="A9" s="8">
        <v>5</v>
      </c>
      <c r="B9" s="18">
        <v>0</v>
      </c>
      <c r="C9" s="19">
        <v>2.58</v>
      </c>
      <c r="D9" s="19">
        <v>0.683</v>
      </c>
      <c r="E9" s="19">
        <v>0.047</v>
      </c>
      <c r="F9" s="19"/>
      <c r="G9" s="19">
        <v>88.399</v>
      </c>
      <c r="H9" s="19">
        <v>0.062</v>
      </c>
      <c r="I9" s="19">
        <v>0.079</v>
      </c>
      <c r="J9" s="19"/>
      <c r="K9" s="19">
        <v>0.061</v>
      </c>
      <c r="L9" s="19">
        <v>0.041</v>
      </c>
      <c r="M9" s="19">
        <v>0</v>
      </c>
      <c r="N9" s="19">
        <v>2.201</v>
      </c>
      <c r="O9" s="19">
        <v>0</v>
      </c>
      <c r="P9" s="13">
        <f t="shared" si="0"/>
        <v>94.15299999999999</v>
      </c>
    </row>
    <row r="10" spans="1:16" ht="15">
      <c r="A10" s="8">
        <v>6</v>
      </c>
      <c r="B10" s="18">
        <v>0</v>
      </c>
      <c r="C10" s="19">
        <v>3.874</v>
      </c>
      <c r="D10" s="19">
        <v>1.099</v>
      </c>
      <c r="E10" s="19">
        <v>0.056</v>
      </c>
      <c r="F10" s="19"/>
      <c r="G10" s="19">
        <v>86.515</v>
      </c>
      <c r="H10" s="19">
        <v>0.091</v>
      </c>
      <c r="I10" s="19">
        <v>0.153</v>
      </c>
      <c r="J10" s="19"/>
      <c r="K10" s="19">
        <v>0.061</v>
      </c>
      <c r="L10" s="19">
        <v>0.034</v>
      </c>
      <c r="M10" s="19">
        <v>0.008</v>
      </c>
      <c r="N10" s="19">
        <v>2.422</v>
      </c>
      <c r="O10" s="19">
        <v>0</v>
      </c>
      <c r="P10" s="13">
        <f t="shared" si="0"/>
        <v>94.313</v>
      </c>
    </row>
    <row r="11" spans="1:16" ht="15">
      <c r="A11" s="8">
        <v>7</v>
      </c>
      <c r="B11" s="18">
        <v>0.014</v>
      </c>
      <c r="C11" s="19">
        <v>2.676</v>
      </c>
      <c r="D11" s="19">
        <v>0.931</v>
      </c>
      <c r="E11" s="19">
        <v>0.061</v>
      </c>
      <c r="F11" s="19"/>
      <c r="G11" s="19">
        <v>87.871</v>
      </c>
      <c r="H11" s="19">
        <v>0.066</v>
      </c>
      <c r="I11" s="19">
        <v>0.032</v>
      </c>
      <c r="J11" s="19"/>
      <c r="K11" s="19">
        <v>0.049</v>
      </c>
      <c r="L11" s="19">
        <v>0.02</v>
      </c>
      <c r="M11" s="19">
        <v>0</v>
      </c>
      <c r="N11" s="19">
        <v>2.878</v>
      </c>
      <c r="O11" s="19">
        <v>0.002</v>
      </c>
      <c r="P11" s="13">
        <f t="shared" si="0"/>
        <v>94.6</v>
      </c>
    </row>
    <row r="12" spans="1:16" ht="15">
      <c r="A12" s="8">
        <v>8</v>
      </c>
      <c r="B12" s="18">
        <v>0</v>
      </c>
      <c r="C12" s="19">
        <v>2.986</v>
      </c>
      <c r="D12" s="19">
        <v>0.539</v>
      </c>
      <c r="E12" s="19">
        <v>0.063</v>
      </c>
      <c r="F12" s="19"/>
      <c r="G12" s="19">
        <v>87.929</v>
      </c>
      <c r="H12" s="19">
        <v>0.078</v>
      </c>
      <c r="I12" s="19">
        <v>0.132</v>
      </c>
      <c r="J12" s="19"/>
      <c r="K12" s="19">
        <v>0.063</v>
      </c>
      <c r="L12" s="19">
        <v>0</v>
      </c>
      <c r="M12" s="19">
        <v>0</v>
      </c>
      <c r="N12" s="19">
        <v>2.213</v>
      </c>
      <c r="O12" s="19">
        <v>0.016</v>
      </c>
      <c r="P12" s="13">
        <f t="shared" si="0"/>
        <v>94.019</v>
      </c>
    </row>
    <row r="13" spans="1:16" ht="15">
      <c r="A13" s="8">
        <v>9</v>
      </c>
      <c r="B13" s="18">
        <v>0</v>
      </c>
      <c r="C13" s="19">
        <v>4.213</v>
      </c>
      <c r="D13" s="19">
        <v>0.902</v>
      </c>
      <c r="E13" s="19">
        <v>0.047</v>
      </c>
      <c r="F13" s="19"/>
      <c r="G13" s="19">
        <v>85.943</v>
      </c>
      <c r="H13" s="19">
        <v>0.087</v>
      </c>
      <c r="I13" s="19">
        <v>0.045</v>
      </c>
      <c r="J13" s="19"/>
      <c r="K13" s="19">
        <v>0.065</v>
      </c>
      <c r="L13" s="19">
        <v>0.058</v>
      </c>
      <c r="M13" s="19">
        <v>0</v>
      </c>
      <c r="N13" s="19">
        <v>2.563</v>
      </c>
      <c r="O13" s="19">
        <v>0.002</v>
      </c>
      <c r="P13" s="13">
        <f t="shared" si="0"/>
        <v>93.92500000000001</v>
      </c>
    </row>
    <row r="14" spans="1:16" ht="15">
      <c r="A14" s="8">
        <v>10</v>
      </c>
      <c r="B14" s="18">
        <v>0</v>
      </c>
      <c r="C14" s="19">
        <v>4.937</v>
      </c>
      <c r="D14" s="19">
        <v>1.27</v>
      </c>
      <c r="E14" s="19">
        <v>0.195</v>
      </c>
      <c r="F14" s="19"/>
      <c r="G14" s="19">
        <v>84.024</v>
      </c>
      <c r="H14" s="19">
        <v>0.194</v>
      </c>
      <c r="I14" s="19">
        <v>0.16</v>
      </c>
      <c r="J14" s="19"/>
      <c r="K14" s="19">
        <v>0.095</v>
      </c>
      <c r="L14" s="19">
        <v>0.068</v>
      </c>
      <c r="M14" s="19">
        <v>0</v>
      </c>
      <c r="N14" s="19">
        <v>3.88</v>
      </c>
      <c r="O14" s="19">
        <v>0</v>
      </c>
      <c r="P14" s="13">
        <f t="shared" si="0"/>
        <v>94.823</v>
      </c>
    </row>
    <row r="15" spans="1:16" ht="15">
      <c r="A15" s="8">
        <v>11</v>
      </c>
      <c r="B15" s="18">
        <v>0</v>
      </c>
      <c r="C15" s="19">
        <v>2.141</v>
      </c>
      <c r="D15" s="19">
        <v>0.719</v>
      </c>
      <c r="E15" s="19">
        <v>0.051</v>
      </c>
      <c r="F15" s="19"/>
      <c r="G15" s="19">
        <v>88.275</v>
      </c>
      <c r="H15" s="19">
        <v>0.065</v>
      </c>
      <c r="I15" s="19">
        <v>0.057</v>
      </c>
      <c r="J15" s="19"/>
      <c r="K15" s="19">
        <v>0.101</v>
      </c>
      <c r="L15" s="19">
        <v>0.025</v>
      </c>
      <c r="M15" s="19">
        <v>0</v>
      </c>
      <c r="N15" s="19">
        <v>2.608</v>
      </c>
      <c r="O15" s="19">
        <v>0</v>
      </c>
      <c r="P15" s="13">
        <f t="shared" si="0"/>
        <v>94.04200000000002</v>
      </c>
    </row>
    <row r="16" spans="1:16" ht="15">
      <c r="A16" s="8">
        <v>12</v>
      </c>
      <c r="B16" s="18">
        <v>0</v>
      </c>
      <c r="C16" s="19">
        <v>5.23</v>
      </c>
      <c r="D16" s="19">
        <v>1.002</v>
      </c>
      <c r="E16" s="19">
        <v>0.06</v>
      </c>
      <c r="F16" s="19"/>
      <c r="G16" s="19">
        <v>84.99</v>
      </c>
      <c r="H16" s="19">
        <v>0.168</v>
      </c>
      <c r="I16" s="19">
        <v>0.196</v>
      </c>
      <c r="J16" s="19"/>
      <c r="K16" s="19">
        <v>0.057</v>
      </c>
      <c r="L16" s="19">
        <v>0</v>
      </c>
      <c r="M16" s="19">
        <v>0</v>
      </c>
      <c r="N16" s="19">
        <v>2.762</v>
      </c>
      <c r="O16" s="19">
        <v>0.011</v>
      </c>
      <c r="P16" s="13">
        <f t="shared" si="0"/>
        <v>94.476</v>
      </c>
    </row>
    <row r="17" spans="1:16" ht="15">
      <c r="A17" s="8">
        <v>13</v>
      </c>
      <c r="B17" s="18">
        <v>0</v>
      </c>
      <c r="C17" s="19">
        <v>4.811</v>
      </c>
      <c r="D17" s="19">
        <v>0.943</v>
      </c>
      <c r="E17" s="19">
        <v>0.067</v>
      </c>
      <c r="F17" s="19"/>
      <c r="G17" s="19">
        <v>85.855</v>
      </c>
      <c r="H17" s="19">
        <v>0.157</v>
      </c>
      <c r="I17" s="19">
        <v>0.131</v>
      </c>
      <c r="J17" s="19"/>
      <c r="K17" s="19">
        <v>0.038</v>
      </c>
      <c r="L17" s="19">
        <v>0.032</v>
      </c>
      <c r="M17" s="19">
        <v>0</v>
      </c>
      <c r="N17" s="19">
        <v>2.626</v>
      </c>
      <c r="O17" s="19">
        <v>0</v>
      </c>
      <c r="P17" s="13">
        <f t="shared" si="0"/>
        <v>94.66</v>
      </c>
    </row>
    <row r="18" spans="1:16" ht="15">
      <c r="A18" s="8">
        <v>14</v>
      </c>
      <c r="B18" s="18">
        <v>0</v>
      </c>
      <c r="C18" s="19">
        <v>3.139</v>
      </c>
      <c r="D18" s="19">
        <v>0.474</v>
      </c>
      <c r="E18" s="19">
        <v>0.231</v>
      </c>
      <c r="F18" s="19"/>
      <c r="G18" s="19">
        <v>86.294</v>
      </c>
      <c r="H18" s="19">
        <v>0.163</v>
      </c>
      <c r="I18" s="19">
        <v>0.115</v>
      </c>
      <c r="J18" s="19"/>
      <c r="K18" s="19">
        <v>0.092</v>
      </c>
      <c r="L18" s="19">
        <v>0</v>
      </c>
      <c r="M18" s="19">
        <v>0</v>
      </c>
      <c r="N18" s="19">
        <v>3.444</v>
      </c>
      <c r="O18" s="19">
        <v>0.01</v>
      </c>
      <c r="P18" s="13">
        <f t="shared" si="0"/>
        <v>93.96199999999999</v>
      </c>
    </row>
    <row r="19" spans="1:16" ht="15">
      <c r="A19" s="8">
        <v>15</v>
      </c>
      <c r="B19" s="18">
        <v>0</v>
      </c>
      <c r="C19" s="19">
        <v>0.997</v>
      </c>
      <c r="D19" s="19">
        <v>0.814</v>
      </c>
      <c r="E19" s="19">
        <v>0.078</v>
      </c>
      <c r="F19" s="19"/>
      <c r="G19" s="19">
        <v>87.507</v>
      </c>
      <c r="H19" s="19">
        <v>0.023</v>
      </c>
      <c r="I19" s="19">
        <v>0.022</v>
      </c>
      <c r="J19" s="19"/>
      <c r="K19" s="19">
        <v>0.048</v>
      </c>
      <c r="L19" s="19">
        <v>0</v>
      </c>
      <c r="M19" s="19">
        <v>0</v>
      </c>
      <c r="N19" s="19">
        <v>3.572</v>
      </c>
      <c r="O19" s="19">
        <v>0</v>
      </c>
      <c r="P19" s="13">
        <f t="shared" si="0"/>
        <v>93.061</v>
      </c>
    </row>
    <row r="20" spans="1:16" ht="15">
      <c r="A20" s="8">
        <v>16</v>
      </c>
      <c r="B20" s="18">
        <v>0</v>
      </c>
      <c r="C20" s="19">
        <v>2.634</v>
      </c>
      <c r="D20" s="19">
        <v>0.251</v>
      </c>
      <c r="E20" s="19">
        <v>0.052</v>
      </c>
      <c r="F20" s="19"/>
      <c r="G20" s="19">
        <v>87.823</v>
      </c>
      <c r="H20" s="19">
        <v>0.056</v>
      </c>
      <c r="I20" s="19">
        <v>0.091</v>
      </c>
      <c r="J20" s="19"/>
      <c r="K20" s="19">
        <v>0.053</v>
      </c>
      <c r="L20" s="19">
        <v>0.02</v>
      </c>
      <c r="M20" s="19">
        <v>0.01</v>
      </c>
      <c r="N20" s="19">
        <v>2.841</v>
      </c>
      <c r="O20" s="19">
        <v>0</v>
      </c>
      <c r="P20" s="13">
        <f t="shared" si="0"/>
        <v>93.83099999999997</v>
      </c>
    </row>
    <row r="21" spans="1:16" ht="15">
      <c r="A21" s="8">
        <v>17</v>
      </c>
      <c r="B21" s="18">
        <v>0</v>
      </c>
      <c r="C21" s="19">
        <v>2.707</v>
      </c>
      <c r="D21" s="19">
        <v>0.631</v>
      </c>
      <c r="E21" s="19">
        <v>0.066</v>
      </c>
      <c r="F21" s="19"/>
      <c r="G21" s="19">
        <v>88.193</v>
      </c>
      <c r="H21" s="19">
        <v>0.07</v>
      </c>
      <c r="I21" s="19">
        <v>0.093</v>
      </c>
      <c r="J21" s="19"/>
      <c r="K21" s="19">
        <v>0.036</v>
      </c>
      <c r="L21" s="19">
        <v>0.011</v>
      </c>
      <c r="M21" s="19">
        <v>0</v>
      </c>
      <c r="N21" s="19">
        <v>2.245</v>
      </c>
      <c r="O21" s="19">
        <v>0.002</v>
      </c>
      <c r="P21" s="13">
        <f t="shared" si="0"/>
        <v>94.05399999999999</v>
      </c>
    </row>
    <row r="22" spans="1:16" ht="15">
      <c r="A22" s="8">
        <v>18</v>
      </c>
      <c r="B22" s="18">
        <v>0</v>
      </c>
      <c r="C22" s="19">
        <v>0.086</v>
      </c>
      <c r="D22" s="19">
        <v>0.045</v>
      </c>
      <c r="E22" s="19">
        <v>0.014</v>
      </c>
      <c r="F22" s="19"/>
      <c r="G22" s="19">
        <v>92.931</v>
      </c>
      <c r="H22" s="19">
        <v>0</v>
      </c>
      <c r="I22" s="19">
        <v>0.012</v>
      </c>
      <c r="J22" s="19"/>
      <c r="K22" s="19">
        <v>0.025</v>
      </c>
      <c r="L22" s="19">
        <v>0</v>
      </c>
      <c r="M22" s="19">
        <v>0</v>
      </c>
      <c r="N22" s="19">
        <v>0.048</v>
      </c>
      <c r="O22" s="19">
        <v>0.017</v>
      </c>
      <c r="P22" s="13">
        <f t="shared" si="0"/>
        <v>93.178</v>
      </c>
    </row>
    <row r="23" spans="1:16" ht="15">
      <c r="A23" s="8">
        <v>19</v>
      </c>
      <c r="B23" s="18">
        <v>0</v>
      </c>
      <c r="C23" s="19">
        <v>52.346</v>
      </c>
      <c r="D23" s="19">
        <v>0.014</v>
      </c>
      <c r="E23" s="19">
        <v>0</v>
      </c>
      <c r="F23" s="19"/>
      <c r="G23" s="19">
        <v>44.853</v>
      </c>
      <c r="H23" s="19">
        <v>0.657</v>
      </c>
      <c r="I23" s="19">
        <v>1.894</v>
      </c>
      <c r="J23" s="19"/>
      <c r="K23" s="19">
        <v>0.004</v>
      </c>
      <c r="L23" s="19">
        <v>0</v>
      </c>
      <c r="M23" s="19">
        <v>0</v>
      </c>
      <c r="N23" s="19">
        <v>0.044</v>
      </c>
      <c r="O23" s="19">
        <v>0.004</v>
      </c>
      <c r="P23" s="13">
        <f t="shared" si="0"/>
        <v>99.816</v>
      </c>
    </row>
    <row r="24" spans="1:16" ht="15">
      <c r="A24" s="8">
        <v>20</v>
      </c>
      <c r="B24" s="20">
        <v>0</v>
      </c>
      <c r="C24" s="21">
        <v>51.955</v>
      </c>
      <c r="D24" s="21">
        <v>0.021</v>
      </c>
      <c r="E24" s="21">
        <v>0.016</v>
      </c>
      <c r="F24" s="21"/>
      <c r="G24" s="21">
        <v>44.784</v>
      </c>
      <c r="H24" s="21">
        <v>0.709</v>
      </c>
      <c r="I24" s="21">
        <v>1.941</v>
      </c>
      <c r="J24" s="21"/>
      <c r="K24" s="21">
        <v>0.022</v>
      </c>
      <c r="L24" s="21">
        <v>0.008</v>
      </c>
      <c r="M24" s="21">
        <v>0.008</v>
      </c>
      <c r="N24" s="21">
        <v>0.063</v>
      </c>
      <c r="O24" s="21">
        <v>0</v>
      </c>
      <c r="P24" s="14">
        <f t="shared" si="0"/>
        <v>99.527</v>
      </c>
    </row>
  </sheetData>
  <mergeCells count="4">
    <mergeCell ref="A2:D2"/>
    <mergeCell ref="F2:G2"/>
    <mergeCell ref="B4:P4"/>
    <mergeCell ref="A1:P1"/>
  </mergeCells>
  <printOptions/>
  <pageMargins left="0.75" right="0.75" top="1" bottom="1" header="0.5" footer="0.5"/>
  <pageSetup horizontalDpi="200" verticalDpi="200" orientation="portrait" r:id="rId1"/>
  <ignoredErrors>
    <ignoredError sqref="P5:P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T116"/>
  <sheetViews>
    <sheetView workbookViewId="0" topLeftCell="A1">
      <selection activeCell="B3" sqref="B3"/>
    </sheetView>
  </sheetViews>
  <sheetFormatPr defaultColWidth="8.8515625" defaultRowHeight="12.75"/>
  <cols>
    <col min="1" max="16384" width="8.8515625" style="1" customWidth="1"/>
  </cols>
  <sheetData>
    <row r="2" spans="2:20" ht="12.75">
      <c r="B2" s="1" t="s">
        <v>0</v>
      </c>
      <c r="C2" s="1" t="s">
        <v>1</v>
      </c>
      <c r="D2" s="1" t="s">
        <v>2</v>
      </c>
      <c r="E2" s="1" t="s">
        <v>10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11</v>
      </c>
      <c r="N2" s="1" t="s">
        <v>13</v>
      </c>
      <c r="O2" s="1" t="s">
        <v>12</v>
      </c>
      <c r="P2" s="1" t="s">
        <v>14</v>
      </c>
      <c r="R2" s="1" t="s">
        <v>29</v>
      </c>
      <c r="T2" s="1" t="s">
        <v>28</v>
      </c>
    </row>
    <row r="3" spans="2:15" ht="12.75">
      <c r="B3" s="1">
        <v>60.0848</v>
      </c>
      <c r="C3" s="1">
        <v>79.8988</v>
      </c>
      <c r="D3" s="1">
        <v>101.9612</v>
      </c>
      <c r="E3" s="1">
        <v>151.9902</v>
      </c>
      <c r="F3" s="1">
        <v>159.7</v>
      </c>
      <c r="G3" s="1">
        <v>71.8464</v>
      </c>
      <c r="H3" s="1">
        <v>70.9374</v>
      </c>
      <c r="I3" s="1">
        <v>40.3044</v>
      </c>
      <c r="J3" s="1">
        <v>56.0794</v>
      </c>
      <c r="K3" s="1">
        <v>74.7</v>
      </c>
      <c r="L3" s="1">
        <v>81.38</v>
      </c>
      <c r="M3" s="1">
        <v>265.82</v>
      </c>
      <c r="N3" s="1">
        <f>50.9415*2+15.9994*5</f>
        <v>181.88</v>
      </c>
      <c r="O3" s="1">
        <f>31.973762*2+15.9994*5</f>
        <v>143.944524</v>
      </c>
    </row>
    <row r="4" spans="1:20" ht="12.75">
      <c r="A4" s="1">
        <v>1</v>
      </c>
      <c r="B4" s="1">
        <f>'Data Input'!B5/Sheet2!$B$3</f>
        <v>0</v>
      </c>
      <c r="C4" s="1">
        <f>'Data Input'!C5/Sheet2!$C$3</f>
        <v>0.05602086639599093</v>
      </c>
      <c r="D4" s="1">
        <f>'Data Input'!D5/Sheet2!$D$3</f>
        <v>0.01787935018418771</v>
      </c>
      <c r="E4" s="1">
        <f>'Data Input'!E5/Sheet2!$E$3</f>
        <v>0.0004605560095321936</v>
      </c>
      <c r="F4" s="1">
        <f>'Data Input'!F5/Sheet2!$F$3</f>
        <v>0</v>
      </c>
      <c r="G4" s="1">
        <f>'Data Input'!G5/Sheet2!$G$3</f>
        <v>1.185320350080171</v>
      </c>
      <c r="H4" s="1">
        <f>'Data Input'!H5/Sheet2!$H$3</f>
        <v>0.0022273159151589995</v>
      </c>
      <c r="I4" s="1">
        <f>'Data Input'!I5/Sheet2!$I$3</f>
        <v>0.006177985530115819</v>
      </c>
      <c r="J4" s="1">
        <f>'Data Input'!J5/Sheet2!$J$3</f>
        <v>0</v>
      </c>
      <c r="K4" s="1">
        <f>'Data Input'!K5/Sheet2!$K$3</f>
        <v>0.00046854082998661317</v>
      </c>
      <c r="L4" s="1">
        <f>'Data Input'!L5/Sheet2!$L$3</f>
        <v>0.0002334725976898501</v>
      </c>
      <c r="M4" s="1">
        <f>'Data Input'!M5/Sheet2!$M$3</f>
        <v>0</v>
      </c>
      <c r="N4" s="1">
        <f>'Data Input'!N5/Sheet2!$N$3</f>
        <v>0.012678689245656478</v>
      </c>
      <c r="O4" s="1">
        <f>'Data Input'!O5/Sheet2!$O$3</f>
        <v>5.5576966581931246E-05</v>
      </c>
      <c r="P4" s="1">
        <f>B4*2+C4*2+D4*3+E4*3+F4*3+G4+H4+I4+J4+K4+L4+M4*5+N4*5+O4*5</f>
        <v>1.4251604473874557</v>
      </c>
      <c r="R4" s="1">
        <f>B4+C4+D4*2+E4*2+F4*2+G4+H4+I4+J4+K4+L4+M4*2+N4*2+O4*2</f>
        <v>1.31259687616103</v>
      </c>
      <c r="T4" s="1">
        <f>$E$24/P4</f>
        <v>2.8067015242617996</v>
      </c>
    </row>
    <row r="5" spans="1:20" ht="12.75">
      <c r="A5" s="1">
        <v>2</v>
      </c>
      <c r="B5" s="1">
        <f>'Data Input'!B6/Sheet2!$B$3</f>
        <v>0</v>
      </c>
      <c r="C5" s="1">
        <f>'Data Input'!C6/Sheet2!$C$3</f>
        <v>0.03864889084692136</v>
      </c>
      <c r="D5" s="1">
        <f>'Data Input'!D6/Sheet2!$D$3</f>
        <v>0.007002663758370831</v>
      </c>
      <c r="E5" s="1">
        <f>'Data Input'!E6/Sheet2!$E$3</f>
        <v>0.00028291297728406175</v>
      </c>
      <c r="F5" s="1">
        <f>'Data Input'!F6/Sheet2!$F$3</f>
        <v>0</v>
      </c>
      <c r="G5" s="1">
        <f>'Data Input'!G6/Sheet2!$G$3</f>
        <v>1.221327721361126</v>
      </c>
      <c r="H5" s="1">
        <f>'Data Input'!H6/Sheet2!$H$3</f>
        <v>0.0015647599150800566</v>
      </c>
      <c r="I5" s="1">
        <f>'Data Input'!I6/Sheet2!$I$3</f>
        <v>0.0029773424241522017</v>
      </c>
      <c r="J5" s="1">
        <f>'Data Input'!J6/Sheet2!$J$3</f>
        <v>0</v>
      </c>
      <c r="K5" s="1">
        <f>'Data Input'!K6/Sheet2!$K$3</f>
        <v>0.0007898259705488621</v>
      </c>
      <c r="L5" s="1">
        <f>'Data Input'!L6/Sheet2!$L$3</f>
        <v>0</v>
      </c>
      <c r="M5" s="1">
        <f>'Data Input'!M6/Sheet2!$M$3</f>
        <v>0</v>
      </c>
      <c r="N5" s="1">
        <f>'Data Input'!N6/Sheet2!$N$3</f>
        <v>0.012260831317352101</v>
      </c>
      <c r="O5" s="1">
        <f>'Data Input'!O6/Sheet2!$O$3</f>
        <v>0.00013894241645482811</v>
      </c>
      <c r="P5" s="1">
        <f aca="true" t="shared" si="0" ref="P5:P23">B5*2+C5*2+D5*3+E5*3+F5*3+G5+H5+I5+J5+K5+L5+M5*5+N5*5+O5*5</f>
        <v>1.3878130302407492</v>
      </c>
      <c r="R5" s="1">
        <f aca="true" t="shared" si="1" ref="R5:R23">B5+C5+D5*2+E5*2+F5*2+G5+H5+I5+J5+K5+L5+M5*2+N5*2+O5*2</f>
        <v>1.304679241456752</v>
      </c>
      <c r="T5" s="1">
        <f aca="true" t="shared" si="2" ref="T5:T23">$E$24/P5</f>
        <v>2.8822326299286187</v>
      </c>
    </row>
    <row r="6" spans="1:20" ht="12.75">
      <c r="A6" s="1">
        <v>3</v>
      </c>
      <c r="B6" s="1">
        <f>'Data Input'!B7/Sheet2!$B$3</f>
        <v>0</v>
      </c>
      <c r="C6" s="1">
        <f>'Data Input'!C7/Sheet2!$C$3</f>
        <v>0.045282282086839855</v>
      </c>
      <c r="D6" s="1">
        <f>'Data Input'!D7/Sheet2!$D$3</f>
        <v>0.01274994801944269</v>
      </c>
      <c r="E6" s="1">
        <f>'Data Input'!E7/Sheet2!$E$3</f>
        <v>0.00042765915170846544</v>
      </c>
      <c r="F6" s="1">
        <f>'Data Input'!F7/Sheet2!$F$3</f>
        <v>0</v>
      </c>
      <c r="G6" s="1">
        <f>'Data Input'!G7/Sheet2!$G$3</f>
        <v>1.2071586050240513</v>
      </c>
      <c r="H6" s="1">
        <f>'Data Input'!H7/Sheet2!$H$3</f>
        <v>0.001790310893830335</v>
      </c>
      <c r="I6" s="1">
        <f>'Data Input'!I7/Sheet2!$I$3</f>
        <v>0.002605174621133176</v>
      </c>
      <c r="J6" s="1">
        <f>'Data Input'!J7/Sheet2!$J$3</f>
        <v>0</v>
      </c>
      <c r="K6" s="1">
        <f>'Data Input'!K7/Sheet2!$K$3</f>
        <v>0.0006961178045515394</v>
      </c>
      <c r="L6" s="1">
        <f>'Data Input'!L7/Sheet2!$L$3</f>
        <v>0</v>
      </c>
      <c r="M6" s="1">
        <f>'Data Input'!M7/Sheet2!$M$3</f>
        <v>0</v>
      </c>
      <c r="N6" s="1">
        <f>'Data Input'!N7/Sheet2!$N$3</f>
        <v>0.014031229382010117</v>
      </c>
      <c r="O6" s="1">
        <f>'Data Input'!O7/Sheet2!$O$3</f>
        <v>0</v>
      </c>
      <c r="P6" s="1">
        <f t="shared" si="0"/>
        <v>1.4125037409407502</v>
      </c>
      <c r="R6" s="1">
        <f t="shared" si="1"/>
        <v>1.3119501635367286</v>
      </c>
      <c r="T6" s="1">
        <f t="shared" si="2"/>
        <v>2.8318509070538362</v>
      </c>
    </row>
    <row r="7" spans="1:20" ht="12.75">
      <c r="A7" s="1">
        <v>4</v>
      </c>
      <c r="B7" s="1">
        <f>'Data Input'!B8/Sheet2!$B$3</f>
        <v>0</v>
      </c>
      <c r="C7" s="1">
        <f>'Data Input'!C8/Sheet2!$C$3</f>
        <v>0.04316710638958282</v>
      </c>
      <c r="D7" s="1">
        <f>'Data Input'!D8/Sheet2!$D$3</f>
        <v>0.008287466212637748</v>
      </c>
      <c r="E7" s="1">
        <f>'Data Input'!E8/Sheet2!$E$3</f>
        <v>0.0004605560095321936</v>
      </c>
      <c r="F7" s="1">
        <f>'Data Input'!F8/Sheet2!$F$3</f>
        <v>0</v>
      </c>
      <c r="G7" s="1">
        <f>'Data Input'!G8/Sheet2!$G$3</f>
        <v>1.2133245367895955</v>
      </c>
      <c r="H7" s="1">
        <f>'Data Input'!H8/Sheet2!$H$3</f>
        <v>0.001367402808673563</v>
      </c>
      <c r="I7" s="1">
        <f>'Data Input'!I8/Sheet2!$I$3</f>
        <v>0.0026299858080011114</v>
      </c>
      <c r="J7" s="1">
        <f>'Data Input'!J8/Sheet2!$J$3</f>
        <v>0</v>
      </c>
      <c r="K7" s="1">
        <f>'Data Input'!K8/Sheet2!$K$3</f>
        <v>0.0006024096385542168</v>
      </c>
      <c r="L7" s="1">
        <f>'Data Input'!L8/Sheet2!$L$3</f>
        <v>0.00033177684934873435</v>
      </c>
      <c r="M7" s="1">
        <f>'Data Input'!M8/Sheet2!$M$3</f>
        <v>0</v>
      </c>
      <c r="N7" s="1">
        <f>'Data Input'!N8/Sheet2!$N$3</f>
        <v>0.013365955575104465</v>
      </c>
      <c r="O7" s="1">
        <f>'Data Input'!O8/Sheet2!$O$3</f>
        <v>0</v>
      </c>
      <c r="P7" s="1">
        <f t="shared" si="0"/>
        <v>1.3976641692153708</v>
      </c>
      <c r="R7" s="1">
        <f t="shared" si="1"/>
        <v>1.3056511738783045</v>
      </c>
      <c r="T7" s="1">
        <f t="shared" si="2"/>
        <v>2.8619178255428444</v>
      </c>
    </row>
    <row r="8" spans="1:20" ht="12.75">
      <c r="A8" s="1">
        <v>5</v>
      </c>
      <c r="B8" s="1">
        <f>'Data Input'!B9/Sheet2!$B$3</f>
        <v>0</v>
      </c>
      <c r="C8" s="1">
        <f>'Data Input'!C9/Sheet2!$C$3</f>
        <v>0.03229084792262212</v>
      </c>
      <c r="D8" s="1">
        <f>'Data Input'!D9/Sheet2!$D$3</f>
        <v>0.006698626536368737</v>
      </c>
      <c r="E8" s="1">
        <f>'Data Input'!E9/Sheet2!$E$3</f>
        <v>0.00030923046354304425</v>
      </c>
      <c r="F8" s="1">
        <f>'Data Input'!F9/Sheet2!$F$3</f>
        <v>0</v>
      </c>
      <c r="G8" s="1">
        <f>'Data Input'!G9/Sheet2!$G$3</f>
        <v>1.2303887181542847</v>
      </c>
      <c r="H8" s="1">
        <f>'Data Input'!H9/Sheet2!$H$3</f>
        <v>0.0008740100426573289</v>
      </c>
      <c r="I8" s="1">
        <f>'Data Input'!I9/Sheet2!$I$3</f>
        <v>0.001960083762566866</v>
      </c>
      <c r="J8" s="1">
        <f>'Data Input'!J9/Sheet2!$J$3</f>
        <v>0</v>
      </c>
      <c r="K8" s="1">
        <f>'Data Input'!K9/Sheet2!$K$3</f>
        <v>0.0008165997322623828</v>
      </c>
      <c r="L8" s="1">
        <f>'Data Input'!L9/Sheet2!$L$3</f>
        <v>0.0005038092897517818</v>
      </c>
      <c r="M8" s="1">
        <f>'Data Input'!M9/Sheet2!$M$3</f>
        <v>0</v>
      </c>
      <c r="N8" s="1">
        <f>'Data Input'!N9/Sheet2!$N$3</f>
        <v>0.012101385528920167</v>
      </c>
      <c r="O8" s="1">
        <f>'Data Input'!O9/Sheet2!$O$3</f>
        <v>0</v>
      </c>
      <c r="P8" s="1">
        <f t="shared" si="0"/>
        <v>1.3806554154711037</v>
      </c>
      <c r="R8" s="1">
        <f t="shared" si="1"/>
        <v>1.3050525539618092</v>
      </c>
      <c r="T8" s="1">
        <f t="shared" si="2"/>
        <v>2.8971747440943694</v>
      </c>
    </row>
    <row r="9" spans="1:20" ht="12.75">
      <c r="A9" s="1">
        <v>6</v>
      </c>
      <c r="B9" s="1">
        <f>'Data Input'!B10/Sheet2!$B$3</f>
        <v>0</v>
      </c>
      <c r="C9" s="1">
        <f>'Data Input'!C10/Sheet2!$C$3</f>
        <v>0.04848633521404577</v>
      </c>
      <c r="D9" s="1">
        <f>'Data Input'!D10/Sheet2!$D$3</f>
        <v>0.010778609902590396</v>
      </c>
      <c r="E9" s="1">
        <f>'Data Input'!E10/Sheet2!$E$3</f>
        <v>0.00036844480762575485</v>
      </c>
      <c r="F9" s="1">
        <f>'Data Input'!F10/Sheet2!$F$3</f>
        <v>0</v>
      </c>
      <c r="G9" s="1">
        <f>'Data Input'!G10/Sheet2!$G$3</f>
        <v>1.204166109923392</v>
      </c>
      <c r="H9" s="1">
        <f>'Data Input'!H10/Sheet2!$H$3</f>
        <v>0.0012828211916422086</v>
      </c>
      <c r="I9" s="1">
        <f>'Data Input'!I10/Sheet2!$I$3</f>
        <v>0.003796111590794057</v>
      </c>
      <c r="J9" s="1">
        <f>'Data Input'!J10/Sheet2!$J$3</f>
        <v>0</v>
      </c>
      <c r="K9" s="1">
        <f>'Data Input'!K10/Sheet2!$K$3</f>
        <v>0.0008165997322623828</v>
      </c>
      <c r="L9" s="1">
        <f>'Data Input'!L10/Sheet2!$L$3</f>
        <v>0.0004177930695502581</v>
      </c>
      <c r="M9" s="1">
        <f>'Data Input'!M10/Sheet2!$M$3</f>
        <v>3.0095553381987812E-05</v>
      </c>
      <c r="N9" s="1">
        <f>'Data Input'!N10/Sheet2!$N$3</f>
        <v>0.01331647239938421</v>
      </c>
      <c r="O9" s="1">
        <f>'Data Input'!O10/Sheet2!$O$3</f>
        <v>0</v>
      </c>
      <c r="P9" s="1">
        <f t="shared" si="0"/>
        <v>1.407626109830212</v>
      </c>
      <c r="R9" s="1">
        <f t="shared" si="1"/>
        <v>1.3079530160476516</v>
      </c>
      <c r="T9" s="1">
        <f t="shared" si="2"/>
        <v>2.841663686163423</v>
      </c>
    </row>
    <row r="10" spans="1:20" ht="12.75">
      <c r="A10" s="1">
        <v>7</v>
      </c>
      <c r="B10" s="1">
        <f>'Data Input'!B11/Sheet2!$B$3</f>
        <v>0.0002330040209836764</v>
      </c>
      <c r="C10" s="1">
        <f>'Data Input'!C11/Sheet2!$C$3</f>
        <v>0.03349236784532434</v>
      </c>
      <c r="D10" s="1">
        <f>'Data Input'!D11/Sheet2!$D$3</f>
        <v>0.009130924312385496</v>
      </c>
      <c r="E10" s="1">
        <f>'Data Input'!E11/Sheet2!$E$3</f>
        <v>0.00040134166544948294</v>
      </c>
      <c r="F10" s="1">
        <f>'Data Input'!F11/Sheet2!$F$3</f>
        <v>0</v>
      </c>
      <c r="G10" s="1">
        <f>'Data Input'!G11/Sheet2!$G$3</f>
        <v>1.2230397069303403</v>
      </c>
      <c r="H10" s="1">
        <f>'Data Input'!H11/Sheet2!$H$3</f>
        <v>0.0009303977873448985</v>
      </c>
      <c r="I10" s="1">
        <f>'Data Input'!I11/Sheet2!$I$3</f>
        <v>0.0007939579797739205</v>
      </c>
      <c r="J10" s="1">
        <f>'Data Input'!J11/Sheet2!$J$3</f>
        <v>0</v>
      </c>
      <c r="K10" s="1">
        <f>'Data Input'!K11/Sheet2!$K$3</f>
        <v>0.0006559571619812584</v>
      </c>
      <c r="L10" s="1">
        <f>'Data Input'!L11/Sheet2!$L$3</f>
        <v>0.00024576062914721065</v>
      </c>
      <c r="M10" s="1">
        <f>'Data Input'!M11/Sheet2!$M$3</f>
        <v>0</v>
      </c>
      <c r="N10" s="1">
        <f>'Data Input'!N11/Sheet2!$N$3</f>
        <v>0.01582361996921047</v>
      </c>
      <c r="O10" s="1">
        <f>'Data Input'!O11/Sheet2!$O$3</f>
        <v>1.3894241645482811E-05</v>
      </c>
      <c r="P10" s="1">
        <f t="shared" si="0"/>
        <v>1.4009008932089886</v>
      </c>
      <c r="R10" s="1">
        <f t="shared" si="1"/>
        <v>1.3101307127322774</v>
      </c>
      <c r="T10" s="1">
        <f t="shared" si="2"/>
        <v>2.855305481915539</v>
      </c>
    </row>
    <row r="11" spans="1:20" ht="12.75">
      <c r="A11" s="1">
        <v>8</v>
      </c>
      <c r="B11" s="1">
        <f>'Data Input'!B12/Sheet2!$B$3</f>
        <v>0</v>
      </c>
      <c r="C11" s="1">
        <f>'Data Input'!C12/Sheet2!$C$3</f>
        <v>0.03737227592905026</v>
      </c>
      <c r="D11" s="1">
        <f>'Data Input'!D12/Sheet2!$D$3</f>
        <v>0.005286324601907392</v>
      </c>
      <c r="E11" s="1">
        <f>'Data Input'!E12/Sheet2!$E$3</f>
        <v>0.0004145004085789742</v>
      </c>
      <c r="F11" s="1">
        <f>'Data Input'!F12/Sheet2!$F$3</f>
        <v>0</v>
      </c>
      <c r="G11" s="1">
        <f>'Data Input'!G12/Sheet2!$G$3</f>
        <v>1.223846984678425</v>
      </c>
      <c r="H11" s="1">
        <f>'Data Input'!H12/Sheet2!$H$3</f>
        <v>0.0010995610214076072</v>
      </c>
      <c r="I11" s="1">
        <f>'Data Input'!I12/Sheet2!$I$3</f>
        <v>0.003275076666567422</v>
      </c>
      <c r="J11" s="1">
        <f>'Data Input'!J12/Sheet2!$J$3</f>
        <v>0</v>
      </c>
      <c r="K11" s="1">
        <f>'Data Input'!K12/Sheet2!$K$3</f>
        <v>0.0008433734939759036</v>
      </c>
      <c r="L11" s="1">
        <f>'Data Input'!L12/Sheet2!$L$3</f>
        <v>0</v>
      </c>
      <c r="M11" s="1">
        <f>'Data Input'!M12/Sheet2!$M$3</f>
        <v>0</v>
      </c>
      <c r="N11" s="1">
        <f>'Data Input'!N12/Sheet2!$N$3</f>
        <v>0.012167363096547175</v>
      </c>
      <c r="O11" s="1">
        <f>'Data Input'!O12/Sheet2!$O$3</f>
        <v>0.00011115393316386249</v>
      </c>
      <c r="P11" s="1">
        <f t="shared" si="0"/>
        <v>1.3823046078984909</v>
      </c>
      <c r="R11" s="1">
        <f t="shared" si="1"/>
        <v>1.302395955869821</v>
      </c>
      <c r="T11" s="1">
        <f t="shared" si="2"/>
        <v>2.893718198683556</v>
      </c>
    </row>
    <row r="12" spans="1:20" ht="12.75">
      <c r="A12" s="1">
        <v>9</v>
      </c>
      <c r="B12" s="1">
        <f>'Data Input'!B13/Sheet2!$B$3</f>
        <v>0</v>
      </c>
      <c r="C12" s="1">
        <f>'Data Input'!C13/Sheet2!$C$3</f>
        <v>0.05272920244108798</v>
      </c>
      <c r="D12" s="1">
        <f>'Data Input'!D13/Sheet2!$D$3</f>
        <v>0.008846502395028696</v>
      </c>
      <c r="E12" s="1">
        <f>'Data Input'!E13/Sheet2!$E$3</f>
        <v>0.00030923046354304425</v>
      </c>
      <c r="F12" s="1">
        <f>'Data Input'!F13/Sheet2!$F$3</f>
        <v>0</v>
      </c>
      <c r="G12" s="1">
        <f>'Data Input'!G13/Sheet2!$G$3</f>
        <v>1.1962046810974523</v>
      </c>
      <c r="H12" s="1">
        <f>'Data Input'!H13/Sheet2!$H$3</f>
        <v>0.0012264334469546387</v>
      </c>
      <c r="I12" s="1">
        <f>'Data Input'!I13/Sheet2!$I$3</f>
        <v>0.0011165034090570756</v>
      </c>
      <c r="J12" s="1">
        <f>'Data Input'!J13/Sheet2!$J$3</f>
        <v>0</v>
      </c>
      <c r="K12" s="1">
        <f>'Data Input'!K13/Sheet2!$K$3</f>
        <v>0.0008701472556894243</v>
      </c>
      <c r="L12" s="1">
        <f>'Data Input'!L13/Sheet2!$L$3</f>
        <v>0.0007127058245269108</v>
      </c>
      <c r="M12" s="1">
        <f>'Data Input'!M13/Sheet2!$M$3</f>
        <v>0</v>
      </c>
      <c r="N12" s="1">
        <f>'Data Input'!N13/Sheet2!$N$3</f>
        <v>0.014091708819001542</v>
      </c>
      <c r="O12" s="1">
        <f>'Data Input'!O13/Sheet2!$O$3</f>
        <v>1.3894241645482811E-05</v>
      </c>
      <c r="P12" s="1">
        <f t="shared" si="0"/>
        <v>1.4035840897948064</v>
      </c>
      <c r="R12" s="1">
        <f t="shared" si="1"/>
        <v>1.2993823453132056</v>
      </c>
      <c r="T12" s="1">
        <f t="shared" si="2"/>
        <v>2.849847065867475</v>
      </c>
    </row>
    <row r="13" spans="1:20" ht="12.75">
      <c r="A13" s="1">
        <v>10</v>
      </c>
      <c r="B13" s="1">
        <f>'Data Input'!B14/Sheet2!$B$3</f>
        <v>0</v>
      </c>
      <c r="C13" s="1">
        <f>'Data Input'!C14/Sheet2!$C$3</f>
        <v>0.06179066519146721</v>
      </c>
      <c r="D13" s="1">
        <f>'Data Input'!D14/Sheet2!$D$3</f>
        <v>0.012455718449763243</v>
      </c>
      <c r="E13" s="1">
        <f>'Data Input'!E14/Sheet2!$E$3</f>
        <v>0.0012829774551253964</v>
      </c>
      <c r="F13" s="1">
        <f>'Data Input'!F14/Sheet2!$F$3</f>
        <v>0</v>
      </c>
      <c r="G13" s="1">
        <f>'Data Input'!G14/Sheet2!$G$3</f>
        <v>1.1694949225013362</v>
      </c>
      <c r="H13" s="1">
        <f>'Data Input'!H14/Sheet2!$H$3</f>
        <v>0.002734805617347126</v>
      </c>
      <c r="I13" s="1">
        <f>'Data Input'!I14/Sheet2!$I$3</f>
        <v>0.0039697898988696025</v>
      </c>
      <c r="J13" s="1">
        <f>'Data Input'!J14/Sheet2!$J$3</f>
        <v>0</v>
      </c>
      <c r="K13" s="1">
        <f>'Data Input'!K14/Sheet2!$K$3</f>
        <v>0.0012717536813922356</v>
      </c>
      <c r="L13" s="1">
        <f>'Data Input'!L14/Sheet2!$L$3</f>
        <v>0.0008355861391005162</v>
      </c>
      <c r="M13" s="1">
        <f>'Data Input'!M14/Sheet2!$M$3</f>
        <v>0</v>
      </c>
      <c r="N13" s="1">
        <f>'Data Input'!N14/Sheet2!$N$3</f>
        <v>0.02133274686606554</v>
      </c>
      <c r="O13" s="1">
        <f>'Data Input'!O14/Sheet2!$O$3</f>
        <v>0</v>
      </c>
      <c r="P13" s="1">
        <f t="shared" si="0"/>
        <v>1.4497680102659736</v>
      </c>
      <c r="R13" s="1">
        <f t="shared" si="1"/>
        <v>1.3102404085714212</v>
      </c>
      <c r="T13" s="1">
        <f t="shared" si="2"/>
        <v>2.7590621200602725</v>
      </c>
    </row>
    <row r="14" spans="1:20" ht="12.75">
      <c r="A14" s="1">
        <v>11</v>
      </c>
      <c r="B14" s="1">
        <f>'Data Input'!B15/Sheet2!$B$3</f>
        <v>0</v>
      </c>
      <c r="C14" s="1">
        <f>'Data Input'!C15/Sheet2!$C$3</f>
        <v>0.0267963974427651</v>
      </c>
      <c r="D14" s="1">
        <f>'Data Input'!D15/Sheet2!$D$3</f>
        <v>0.007051702019984072</v>
      </c>
      <c r="E14" s="1">
        <f>'Data Input'!E15/Sheet2!$E$3</f>
        <v>0.0003355479498020267</v>
      </c>
      <c r="F14" s="1">
        <f>'Data Input'!F15/Sheet2!$F$3</f>
        <v>0</v>
      </c>
      <c r="G14" s="1">
        <f>'Data Input'!G15/Sheet2!$G$3</f>
        <v>1.228662814003207</v>
      </c>
      <c r="H14" s="1">
        <f>'Data Input'!H15/Sheet2!$H$3</f>
        <v>0.0009163008511730061</v>
      </c>
      <c r="I14" s="1">
        <f>'Data Input'!I15/Sheet2!$I$3</f>
        <v>0.0014142376514722959</v>
      </c>
      <c r="J14" s="1">
        <f>'Data Input'!J15/Sheet2!$J$3</f>
        <v>0</v>
      </c>
      <c r="K14" s="1">
        <f>'Data Input'!K15/Sheet2!$K$3</f>
        <v>0.0013520749665327978</v>
      </c>
      <c r="L14" s="1">
        <f>'Data Input'!L15/Sheet2!$L$3</f>
        <v>0.00030720078643401333</v>
      </c>
      <c r="M14" s="1">
        <f>'Data Input'!M15/Sheet2!$M$3</f>
        <v>0</v>
      </c>
      <c r="N14" s="1">
        <f>'Data Input'!N15/Sheet2!$N$3</f>
        <v>0.014339124697602816</v>
      </c>
      <c r="O14" s="1">
        <f>'Data Input'!O15/Sheet2!$O$3</f>
        <v>0</v>
      </c>
      <c r="P14" s="1">
        <f t="shared" si="0"/>
        <v>1.3801027965417216</v>
      </c>
      <c r="R14" s="1">
        <f t="shared" si="1"/>
        <v>1.3029017750363618</v>
      </c>
      <c r="T14" s="1">
        <f t="shared" si="2"/>
        <v>2.8983348269587226</v>
      </c>
    </row>
    <row r="15" spans="1:20" ht="12.75">
      <c r="A15" s="1">
        <v>12</v>
      </c>
      <c r="B15" s="1">
        <f>'Data Input'!B16/Sheet2!$B$3</f>
        <v>0</v>
      </c>
      <c r="C15" s="1">
        <f>'Data Input'!C16/Sheet2!$C$3</f>
        <v>0.06545780412221461</v>
      </c>
      <c r="D15" s="1">
        <f>'Data Input'!D16/Sheet2!$D$3</f>
        <v>0.00982726762729352</v>
      </c>
      <c r="E15" s="1">
        <f>'Data Input'!E16/Sheet2!$E$3</f>
        <v>0.00039476229388473735</v>
      </c>
      <c r="F15" s="1">
        <f>'Data Input'!F16/Sheet2!$F$3</f>
        <v>0</v>
      </c>
      <c r="G15" s="1">
        <f>'Data Input'!G16/Sheet2!$G$3</f>
        <v>1.182940272581507</v>
      </c>
      <c r="H15" s="1">
        <f>'Data Input'!H16/Sheet2!$H$3</f>
        <v>0.0023682852768779237</v>
      </c>
      <c r="I15" s="1">
        <f>'Data Input'!I16/Sheet2!$I$3</f>
        <v>0.004862992626115263</v>
      </c>
      <c r="J15" s="1">
        <f>'Data Input'!J16/Sheet2!$J$3</f>
        <v>0</v>
      </c>
      <c r="K15" s="1">
        <f>'Data Input'!K16/Sheet2!$K$3</f>
        <v>0.0007630522088353413</v>
      </c>
      <c r="L15" s="1">
        <f>'Data Input'!L16/Sheet2!$L$3</f>
        <v>0</v>
      </c>
      <c r="M15" s="1">
        <f>'Data Input'!M16/Sheet2!$M$3</f>
        <v>0</v>
      </c>
      <c r="N15" s="1">
        <f>'Data Input'!N16/Sheet2!$N$3</f>
        <v>0.015185836815482736</v>
      </c>
      <c r="O15" s="1">
        <f>'Data Input'!O16/Sheet2!$O$3</f>
        <v>7.641832905015546E-05</v>
      </c>
      <c r="P15" s="1">
        <f t="shared" si="0"/>
        <v>1.428827576423964</v>
      </c>
      <c r="R15" s="1">
        <f t="shared" si="1"/>
        <v>1.3073609769469723</v>
      </c>
      <c r="T15" s="1">
        <f t="shared" si="2"/>
        <v>2.7994980402121756</v>
      </c>
    </row>
    <row r="16" spans="1:20" ht="12.75">
      <c r="A16" s="1">
        <v>13</v>
      </c>
      <c r="B16" s="1">
        <f>'Data Input'!B17/Sheet2!$B$3</f>
        <v>0</v>
      </c>
      <c r="C16" s="1">
        <f>'Data Input'!C17/Sheet2!$C$3</f>
        <v>0.060213670292920546</v>
      </c>
      <c r="D16" s="1">
        <f>'Data Input'!D17/Sheet2!$D$3</f>
        <v>0.009248616140257274</v>
      </c>
      <c r="E16" s="1">
        <f>'Data Input'!E17/Sheet2!$E$3</f>
        <v>0.0004408178948379567</v>
      </c>
      <c r="F16" s="1">
        <f>'Data Input'!F17/Sheet2!$F$3</f>
        <v>0</v>
      </c>
      <c r="G16" s="1">
        <f>'Data Input'!G17/Sheet2!$G$3</f>
        <v>1.1949798458934615</v>
      </c>
      <c r="H16" s="1">
        <f>'Data Input'!H17/Sheet2!$H$3</f>
        <v>0.002213218978987107</v>
      </c>
      <c r="I16" s="1">
        <f>'Data Input'!I17/Sheet2!$I$3</f>
        <v>0.0032502654796994867</v>
      </c>
      <c r="J16" s="1">
        <f>'Data Input'!J17/Sheet2!$J$3</f>
        <v>0</v>
      </c>
      <c r="K16" s="1">
        <f>'Data Input'!K17/Sheet2!$K$3</f>
        <v>0.0005087014725568942</v>
      </c>
      <c r="L16" s="1">
        <f>'Data Input'!L17/Sheet2!$L$3</f>
        <v>0.000393217006635537</v>
      </c>
      <c r="M16" s="1">
        <f>'Data Input'!M17/Sheet2!$M$3</f>
        <v>0</v>
      </c>
      <c r="N16" s="1">
        <f>'Data Input'!N17/Sheet2!$N$3</f>
        <v>0.014438091049043325</v>
      </c>
      <c r="O16" s="1">
        <f>'Data Input'!O17/Sheet2!$O$3</f>
        <v>0</v>
      </c>
      <c r="P16" s="1">
        <f t="shared" si="0"/>
        <v>1.423031346767684</v>
      </c>
      <c r="R16" s="1">
        <f t="shared" si="1"/>
        <v>1.3098139692925386</v>
      </c>
      <c r="T16" s="1">
        <f t="shared" si="2"/>
        <v>2.810900834395335</v>
      </c>
    </row>
    <row r="17" spans="1:20" ht="12.75">
      <c r="A17" s="1">
        <v>14</v>
      </c>
      <c r="B17" s="1">
        <f>'Data Input'!B18/Sheet2!$B$3</f>
        <v>0</v>
      </c>
      <c r="C17" s="1">
        <f>'Data Input'!C18/Sheet2!$C$3</f>
        <v>0.03928719830585691</v>
      </c>
      <c r="D17" s="1">
        <f>'Data Input'!D18/Sheet2!$D$3</f>
        <v>0.0046488272009352575</v>
      </c>
      <c r="E17" s="1">
        <f>'Data Input'!E18/Sheet2!$E$3</f>
        <v>0.0015198348314562388</v>
      </c>
      <c r="F17" s="1">
        <f>'Data Input'!F18/Sheet2!$F$3</f>
        <v>0</v>
      </c>
      <c r="G17" s="1">
        <f>'Data Input'!G18/Sheet2!$G$3</f>
        <v>1.2010901033315518</v>
      </c>
      <c r="H17" s="1">
        <f>'Data Input'!H18/Sheet2!$H$3</f>
        <v>0.0022978005960184616</v>
      </c>
      <c r="I17" s="1">
        <f>'Data Input'!I18/Sheet2!$I$3</f>
        <v>0.002853286489812527</v>
      </c>
      <c r="J17" s="1">
        <f>'Data Input'!J18/Sheet2!$J$3</f>
        <v>0</v>
      </c>
      <c r="K17" s="1">
        <f>'Data Input'!K18/Sheet2!$K$3</f>
        <v>0.0012315930388219543</v>
      </c>
      <c r="L17" s="1">
        <f>'Data Input'!L18/Sheet2!$L$3</f>
        <v>0</v>
      </c>
      <c r="M17" s="1">
        <f>'Data Input'!M18/Sheet2!$M$3</f>
        <v>0</v>
      </c>
      <c r="N17" s="1">
        <f>'Data Input'!N18/Sheet2!$N$3</f>
        <v>0.018935561908950956</v>
      </c>
      <c r="O17" s="1">
        <f>'Data Input'!O18/Sheet2!$O$3</f>
        <v>6.947120822741406E-05</v>
      </c>
      <c r="P17" s="1">
        <f t="shared" si="0"/>
        <v>1.399578331750985</v>
      </c>
      <c r="R17" s="1">
        <f t="shared" si="1"/>
        <v>1.2971073720612014</v>
      </c>
      <c r="T17" s="1">
        <f t="shared" si="2"/>
        <v>2.858003663857584</v>
      </c>
    </row>
    <row r="18" spans="1:20" ht="12.75">
      <c r="A18" s="1">
        <v>15</v>
      </c>
      <c r="B18" s="1">
        <f>'Data Input'!B19/Sheet2!$B$3</f>
        <v>0</v>
      </c>
      <c r="C18" s="1">
        <f>'Data Input'!C19/Sheet2!$C$3</f>
        <v>0.012478285030563663</v>
      </c>
      <c r="D18" s="1">
        <f>'Data Input'!D19/Sheet2!$D$3</f>
        <v>0.007983428990635652</v>
      </c>
      <c r="E18" s="1">
        <f>'Data Input'!E19/Sheet2!$E$3</f>
        <v>0.0005131909820501585</v>
      </c>
      <c r="F18" s="1">
        <f>'Data Input'!F19/Sheet2!$F$3</f>
        <v>0</v>
      </c>
      <c r="G18" s="1">
        <f>'Data Input'!G19/Sheet2!$G$3</f>
        <v>1.217973343132015</v>
      </c>
      <c r="H18" s="1">
        <f>'Data Input'!H19/Sheet2!$H$3</f>
        <v>0.0003242295319535252</v>
      </c>
      <c r="I18" s="1">
        <f>'Data Input'!I19/Sheet2!$I$3</f>
        <v>0.0005458461110945703</v>
      </c>
      <c r="J18" s="1">
        <f>'Data Input'!J19/Sheet2!$J$3</f>
        <v>0</v>
      </c>
      <c r="K18" s="1">
        <f>'Data Input'!K19/Sheet2!$K$3</f>
        <v>0.000642570281124498</v>
      </c>
      <c r="L18" s="1">
        <f>'Data Input'!L19/Sheet2!$L$3</f>
        <v>0</v>
      </c>
      <c r="M18" s="1">
        <f>'Data Input'!M19/Sheet2!$M$3</f>
        <v>0</v>
      </c>
      <c r="N18" s="1">
        <f>'Data Input'!N19/Sheet2!$N$3</f>
        <v>0.019639322630305697</v>
      </c>
      <c r="O18" s="1">
        <f>'Data Input'!O19/Sheet2!$O$3</f>
        <v>0</v>
      </c>
      <c r="P18" s="1">
        <f t="shared" si="0"/>
        <v>1.3681290321869006</v>
      </c>
      <c r="R18" s="1">
        <f t="shared" si="1"/>
        <v>1.288236159292734</v>
      </c>
      <c r="T18" s="1">
        <f t="shared" si="2"/>
        <v>2.9237008395371573</v>
      </c>
    </row>
    <row r="19" spans="1:20" ht="12.75">
      <c r="A19" s="1">
        <v>16</v>
      </c>
      <c r="B19" s="1">
        <f>'Data Input'!B20/Sheet2!$B$3</f>
        <v>0</v>
      </c>
      <c r="C19" s="1">
        <f>'Data Input'!C20/Sheet2!$C$3</f>
        <v>0.032966702879142114</v>
      </c>
      <c r="D19" s="1">
        <f>'Data Input'!D20/Sheet2!$D$3</f>
        <v>0.002461720732984704</v>
      </c>
      <c r="E19" s="1">
        <f>'Data Input'!E20/Sheet2!$E$3</f>
        <v>0.00034212732136677234</v>
      </c>
      <c r="F19" s="1">
        <f>'Data Input'!F20/Sheet2!$F$3</f>
        <v>0</v>
      </c>
      <c r="G19" s="1">
        <f>'Data Input'!G20/Sheet2!$G$3</f>
        <v>1.2223716150008908</v>
      </c>
      <c r="H19" s="1">
        <f>'Data Input'!H20/Sheet2!$H$3</f>
        <v>0.0007894284256259745</v>
      </c>
      <c r="I19" s="1">
        <f>'Data Input'!I20/Sheet2!$I$3</f>
        <v>0.0022578180049820863</v>
      </c>
      <c r="J19" s="1">
        <f>'Data Input'!J20/Sheet2!$J$3</f>
        <v>0</v>
      </c>
      <c r="K19" s="1">
        <f>'Data Input'!K20/Sheet2!$K$3</f>
        <v>0.0007095046854082998</v>
      </c>
      <c r="L19" s="1">
        <f>'Data Input'!L20/Sheet2!$L$3</f>
        <v>0.00024576062914721065</v>
      </c>
      <c r="M19" s="1">
        <f>'Data Input'!M20/Sheet2!$M$3</f>
        <v>3.761944172748476E-05</v>
      </c>
      <c r="N19" s="1">
        <f>'Data Input'!N20/Sheet2!$N$3</f>
        <v>0.015620189135693865</v>
      </c>
      <c r="O19" s="1">
        <f>'Data Input'!O20/Sheet2!$O$3</f>
        <v>0</v>
      </c>
      <c r="P19" s="1">
        <f t="shared" si="0"/>
        <v>1.3790081195544999</v>
      </c>
      <c r="R19" s="1">
        <f t="shared" si="1"/>
        <v>1.2962641428887423</v>
      </c>
      <c r="T19" s="1">
        <f t="shared" si="2"/>
        <v>2.900635567898058</v>
      </c>
    </row>
    <row r="20" spans="1:20" ht="12.75">
      <c r="A20" s="1">
        <v>17</v>
      </c>
      <c r="B20" s="1">
        <f>'Data Input'!B21/Sheet2!$B$3</f>
        <v>0</v>
      </c>
      <c r="C20" s="1">
        <f>'Data Input'!C21/Sheet2!$C$3</f>
        <v>0.03388035865369693</v>
      </c>
      <c r="D20" s="1">
        <f>'Data Input'!D21/Sheet2!$D$3</f>
        <v>0.0061886286155910285</v>
      </c>
      <c r="E20" s="1">
        <f>'Data Input'!E21/Sheet2!$E$3</f>
        <v>0.0004342385232732111</v>
      </c>
      <c r="F20" s="1">
        <f>'Data Input'!F21/Sheet2!$F$3</f>
        <v>0</v>
      </c>
      <c r="G20" s="1">
        <f>'Data Input'!G21/Sheet2!$G$3</f>
        <v>1.2275214902903973</v>
      </c>
      <c r="H20" s="1">
        <f>'Data Input'!H21/Sheet2!$H$3</f>
        <v>0.0009867855320324682</v>
      </c>
      <c r="I20" s="1">
        <f>'Data Input'!I21/Sheet2!$I$3</f>
        <v>0.0023074403787179563</v>
      </c>
      <c r="J20" s="1">
        <f>'Data Input'!J21/Sheet2!$J$3</f>
        <v>0</v>
      </c>
      <c r="K20" s="1">
        <f>'Data Input'!K21/Sheet2!$K$3</f>
        <v>0.0004819277108433734</v>
      </c>
      <c r="L20" s="1">
        <f>'Data Input'!L21/Sheet2!$L$3</f>
        <v>0.00013516834603096583</v>
      </c>
      <c r="M20" s="1">
        <f>'Data Input'!M21/Sheet2!$M$3</f>
        <v>0</v>
      </c>
      <c r="N20" s="1">
        <f>'Data Input'!N21/Sheet2!$N$3</f>
        <v>0.01234330327688586</v>
      </c>
      <c r="O20" s="1">
        <f>'Data Input'!O21/Sheet2!$O$3</f>
        <v>1.3894241645482811E-05</v>
      </c>
      <c r="P20" s="1">
        <f t="shared" si="0"/>
        <v>1.3808481185746653</v>
      </c>
      <c r="R20" s="1">
        <f t="shared" si="1"/>
        <v>1.30327330022651</v>
      </c>
      <c r="T20" s="1">
        <f t="shared" si="2"/>
        <v>2.896770431297591</v>
      </c>
    </row>
    <row r="21" spans="1:20" ht="12.75">
      <c r="A21" s="1">
        <v>18</v>
      </c>
      <c r="B21" s="1">
        <f>'Data Input'!B22/Sheet2!$B$3</f>
        <v>0</v>
      </c>
      <c r="C21" s="1">
        <f>'Data Input'!C22/Sheet2!$C$3</f>
        <v>0.0010763615974207373</v>
      </c>
      <c r="D21" s="1">
        <f>'Data Input'!D22/Sheet2!$D$3</f>
        <v>0.00044134435451917</v>
      </c>
      <c r="E21" s="1">
        <f>'Data Input'!E22/Sheet2!$E$3</f>
        <v>9.211120190643871E-05</v>
      </c>
      <c r="F21" s="1">
        <f>'Data Input'!F22/Sheet2!$F$3</f>
        <v>0</v>
      </c>
      <c r="G21" s="1">
        <f>'Data Input'!G22/Sheet2!$G$3</f>
        <v>1.2934677311598075</v>
      </c>
      <c r="H21" s="1">
        <f>'Data Input'!H22/Sheet2!$H$3</f>
        <v>0</v>
      </c>
      <c r="I21" s="1">
        <f>'Data Input'!I22/Sheet2!$I$3</f>
        <v>0.0002977342424152202</v>
      </c>
      <c r="J21" s="1">
        <f>'Data Input'!J22/Sheet2!$J$3</f>
        <v>0</v>
      </c>
      <c r="K21" s="1">
        <f>'Data Input'!K22/Sheet2!$K$3</f>
        <v>0.00033467202141900936</v>
      </c>
      <c r="L21" s="1">
        <f>'Data Input'!L22/Sheet2!$L$3</f>
        <v>0</v>
      </c>
      <c r="M21" s="1">
        <f>'Data Input'!M22/Sheet2!$M$3</f>
        <v>0</v>
      </c>
      <c r="N21" s="1">
        <f>'Data Input'!N22/Sheet2!$N$3</f>
        <v>0.0002639102705080273</v>
      </c>
      <c r="O21" s="1">
        <f>'Data Input'!O22/Sheet2!$O$3</f>
        <v>0.0001181010539866039</v>
      </c>
      <c r="P21" s="1">
        <f t="shared" si="0"/>
        <v>1.2997632839102333</v>
      </c>
      <c r="R21" s="1">
        <f t="shared" si="1"/>
        <v>1.2970074327829029</v>
      </c>
      <c r="T21" s="1">
        <f t="shared" si="2"/>
        <v>3.077483453730376</v>
      </c>
    </row>
    <row r="22" spans="1:20" ht="12.75">
      <c r="A22" s="1">
        <v>19</v>
      </c>
      <c r="B22" s="1">
        <f>'Data Input'!B23/Sheet2!$B$3</f>
        <v>0</v>
      </c>
      <c r="C22" s="1">
        <f>'Data Input'!C23/Sheet2!$C$3</f>
        <v>0.6551537695184408</v>
      </c>
      <c r="D22" s="1">
        <f>'Data Input'!D23/Sheet2!$D$3</f>
        <v>0.00013730713251707512</v>
      </c>
      <c r="E22" s="1">
        <f>'Data Input'!E23/Sheet2!$E$3</f>
        <v>0</v>
      </c>
      <c r="F22" s="1">
        <f>'Data Input'!F23/Sheet2!$F$3</f>
        <v>0</v>
      </c>
      <c r="G22" s="1">
        <f>'Data Input'!G23/Sheet2!$G$3</f>
        <v>0.6242901523249599</v>
      </c>
      <c r="H22" s="1">
        <f>'Data Input'!H23/Sheet2!$H$3</f>
        <v>0.009261687064933308</v>
      </c>
      <c r="I22" s="1">
        <f>'Data Input'!I23/Sheet2!$I$3</f>
        <v>0.04699238792786892</v>
      </c>
      <c r="J22" s="1">
        <f>'Data Input'!J23/Sheet2!$J$3</f>
        <v>0</v>
      </c>
      <c r="K22" s="1">
        <f>'Data Input'!K23/Sheet2!$K$3</f>
        <v>5.35475234270415E-05</v>
      </c>
      <c r="L22" s="1">
        <f>'Data Input'!L23/Sheet2!$L$3</f>
        <v>0</v>
      </c>
      <c r="M22" s="1">
        <f>'Data Input'!M23/Sheet2!$M$3</f>
        <v>0</v>
      </c>
      <c r="N22" s="1">
        <f>'Data Input'!N23/Sheet2!$N$3</f>
        <v>0.00024191774796569166</v>
      </c>
      <c r="O22" s="1">
        <f>'Data Input'!O23/Sheet2!$O$3</f>
        <v>2.7788483290965623E-05</v>
      </c>
      <c r="P22" s="1">
        <f t="shared" si="0"/>
        <v>1.9926657664319056</v>
      </c>
      <c r="R22" s="1">
        <f t="shared" si="1"/>
        <v>1.3365655710871776</v>
      </c>
      <c r="T22" s="1">
        <f t="shared" si="2"/>
        <v>2.0073612280510313</v>
      </c>
    </row>
    <row r="23" spans="1:20" ht="12.75">
      <c r="A23" s="1">
        <v>20</v>
      </c>
      <c r="B23" s="1">
        <f>'Data Input'!B24/Sheet2!$B$3</f>
        <v>0</v>
      </c>
      <c r="C23" s="1">
        <f>'Data Input'!C24/Sheet2!$C$3</f>
        <v>0.650260078999935</v>
      </c>
      <c r="D23" s="1">
        <f>'Data Input'!D24/Sheet2!$D$3</f>
        <v>0.0002059606987756127</v>
      </c>
      <c r="E23" s="1">
        <f>'Data Input'!E24/Sheet2!$E$3</f>
        <v>0.00010526994503592996</v>
      </c>
      <c r="F23" s="1">
        <f>'Data Input'!F24/Sheet2!$F$3</f>
        <v>0</v>
      </c>
      <c r="G23" s="1">
        <f>'Data Input'!G24/Sheet2!$G$3</f>
        <v>0.6233297701763763</v>
      </c>
      <c r="H23" s="1">
        <f>'Data Input'!H24/Sheet2!$H$3</f>
        <v>0.009994727745871712</v>
      </c>
      <c r="I23" s="1">
        <f>'Data Input'!I24/Sheet2!$I$3</f>
        <v>0.04815851371066186</v>
      </c>
      <c r="J23" s="1">
        <f>'Data Input'!J24/Sheet2!$J$3</f>
        <v>0</v>
      </c>
      <c r="K23" s="1">
        <f>'Data Input'!K24/Sheet2!$K$3</f>
        <v>0.0002945113788487282</v>
      </c>
      <c r="L23" s="1">
        <f>'Data Input'!L24/Sheet2!$L$3</f>
        <v>9.830425165888426E-05</v>
      </c>
      <c r="M23" s="1">
        <f>'Data Input'!M24/Sheet2!$M$3</f>
        <v>3.0095553381987812E-05</v>
      </c>
      <c r="N23" s="1">
        <f>'Data Input'!N24/Sheet2!$N$3</f>
        <v>0.0003463822300417858</v>
      </c>
      <c r="O23" s="1">
        <f>'Data Input'!O24/Sheet2!$O$3</f>
        <v>0</v>
      </c>
      <c r="P23" s="1">
        <f t="shared" si="0"/>
        <v>1.9852120661118409</v>
      </c>
      <c r="R23" s="1">
        <f t="shared" si="1"/>
        <v>1.3335113231178233</v>
      </c>
      <c r="T23" s="1">
        <f t="shared" si="2"/>
        <v>2.014898089872204</v>
      </c>
    </row>
    <row r="24" spans="2:11" ht="12.75">
      <c r="B24" s="1" t="s">
        <v>16</v>
      </c>
      <c r="E24" s="1">
        <f>'Data Input'!E2</f>
        <v>4</v>
      </c>
      <c r="H24" s="1" t="s">
        <v>17</v>
      </c>
      <c r="K24" s="1">
        <f>'Data Input'!H2</f>
        <v>3</v>
      </c>
    </row>
    <row r="25" spans="2:4" ht="12.75">
      <c r="B25" s="1" t="s">
        <v>15</v>
      </c>
      <c r="D25" s="1">
        <f>B4*2+C4*2+D4*3+E4*3+F4*3+G4+H4+I4+J4+K4+L4+M4+N4*5+O4*5</f>
        <v>1.4251604473874557</v>
      </c>
    </row>
    <row r="26" spans="2:4" ht="12.75">
      <c r="B26" s="1" t="s">
        <v>18</v>
      </c>
      <c r="D26" s="1">
        <f>E24/D25</f>
        <v>2.8067015242617996</v>
      </c>
    </row>
    <row r="28" spans="2:16" ht="12.75">
      <c r="B28" s="1" t="s">
        <v>0</v>
      </c>
      <c r="C28" s="1" t="s">
        <v>1</v>
      </c>
      <c r="D28" s="1" t="s">
        <v>2</v>
      </c>
      <c r="E28" s="1" t="s">
        <v>10</v>
      </c>
      <c r="F28" s="1" t="s">
        <v>3</v>
      </c>
      <c r="G28" s="1" t="s">
        <v>4</v>
      </c>
      <c r="H28" s="1" t="s">
        <v>5</v>
      </c>
      <c r="I28" s="1" t="s">
        <v>6</v>
      </c>
      <c r="J28" s="1" t="s">
        <v>7</v>
      </c>
      <c r="K28" s="1" t="s">
        <v>8</v>
      </c>
      <c r="L28" s="1" t="s">
        <v>9</v>
      </c>
      <c r="M28" s="1" t="s">
        <v>11</v>
      </c>
      <c r="N28" s="1" t="s">
        <v>13</v>
      </c>
      <c r="O28" s="1" t="s">
        <v>12</v>
      </c>
      <c r="P28" s="1" t="s">
        <v>30</v>
      </c>
    </row>
    <row r="29" spans="1:16" ht="12.75">
      <c r="A29" s="1">
        <f aca="true" t="shared" si="3" ref="A29:A48">A4</f>
        <v>1</v>
      </c>
      <c r="B29" s="1">
        <f aca="true" t="shared" si="4" ref="B29:C46">B4*$T4</f>
        <v>0</v>
      </c>
      <c r="C29" s="1">
        <f aca="true" t="shared" si="5" ref="C29:L29">C4*$T4</f>
        <v>0.15723385110409438</v>
      </c>
      <c r="D29" s="1">
        <f aca="true" t="shared" si="6" ref="D29:F46">2*D4*$T4</f>
        <v>0.10036399882954027</v>
      </c>
      <c r="E29" s="1">
        <f t="shared" si="6"/>
        <v>0.002585286507923879</v>
      </c>
      <c r="F29" s="1">
        <f t="shared" si="6"/>
        <v>0</v>
      </c>
      <c r="G29" s="1">
        <f t="shared" si="5"/>
        <v>3.3268404333085457</v>
      </c>
      <c r="H29" s="1">
        <f t="shared" si="5"/>
        <v>0.006251410974089329</v>
      </c>
      <c r="I29" s="1">
        <f t="shared" si="5"/>
        <v>0.01733976140424341</v>
      </c>
      <c r="J29" s="1">
        <f t="shared" si="5"/>
        <v>0</v>
      </c>
      <c r="K29" s="1">
        <f t="shared" si="5"/>
        <v>0.0013150542617023158</v>
      </c>
      <c r="L29" s="1">
        <f t="shared" si="5"/>
        <v>0.0006552878958094642</v>
      </c>
      <c r="M29" s="1">
        <f aca="true" t="shared" si="7" ref="M29:O46">2*M4*$T4</f>
        <v>0</v>
      </c>
      <c r="N29" s="1">
        <f t="shared" si="7"/>
        <v>0.07117059286285145</v>
      </c>
      <c r="O29" s="1">
        <f t="shared" si="7"/>
        <v>0.00031197591363870704</v>
      </c>
      <c r="P29" s="1">
        <f>SUM(B29:O29)</f>
        <v>3.684067653062439</v>
      </c>
    </row>
    <row r="30" spans="1:16" ht="12.75">
      <c r="A30" s="1">
        <f t="shared" si="3"/>
        <v>2</v>
      </c>
      <c r="B30" s="1">
        <f t="shared" si="4"/>
        <v>0</v>
      </c>
      <c r="C30" s="1">
        <f t="shared" si="4"/>
        <v>0.11139509430954626</v>
      </c>
      <c r="D30" s="1">
        <f t="shared" si="6"/>
        <v>0.04036661196158997</v>
      </c>
      <c r="E30" s="1">
        <f t="shared" si="6"/>
        <v>0.0016308420291167537</v>
      </c>
      <c r="F30" s="1">
        <f t="shared" si="6"/>
        <v>0</v>
      </c>
      <c r="G30" s="1">
        <f aca="true" t="shared" si="8" ref="G30:L30">G5*$T5</f>
        <v>3.5201506103434053</v>
      </c>
      <c r="H30" s="1">
        <f t="shared" si="8"/>
        <v>0.004510002085248074</v>
      </c>
      <c r="I30" s="1">
        <f t="shared" si="8"/>
        <v>0.00858139348536225</v>
      </c>
      <c r="J30" s="1">
        <f t="shared" si="8"/>
        <v>0</v>
      </c>
      <c r="K30" s="1">
        <f t="shared" si="8"/>
        <v>0.0022764621842809706</v>
      </c>
      <c r="L30" s="1">
        <f t="shared" si="8"/>
        <v>0</v>
      </c>
      <c r="M30" s="1">
        <f t="shared" si="7"/>
        <v>0</v>
      </c>
      <c r="N30" s="1">
        <f t="shared" si="7"/>
        <v>0.07067713618584584</v>
      </c>
      <c r="O30" s="1">
        <f t="shared" si="7"/>
        <v>0.0008009287327744733</v>
      </c>
      <c r="P30" s="1">
        <f aca="true" t="shared" si="9" ref="P30:P48">SUM(B30:O30)</f>
        <v>3.7603890813171703</v>
      </c>
    </row>
    <row r="31" spans="1:16" ht="12.75">
      <c r="A31" s="1">
        <f t="shared" si="3"/>
        <v>3</v>
      </c>
      <c r="B31" s="1">
        <f t="shared" si="4"/>
        <v>0</v>
      </c>
      <c r="C31" s="1">
        <f t="shared" si="4"/>
        <v>0.12823267160108512</v>
      </c>
      <c r="D31" s="1">
        <f t="shared" si="6"/>
        <v>0.07221190372749609</v>
      </c>
      <c r="E31" s="1">
        <f t="shared" si="6"/>
        <v>0.002422133913350984</v>
      </c>
      <c r="F31" s="1">
        <f t="shared" si="6"/>
        <v>0</v>
      </c>
      <c r="G31" s="1">
        <f aca="true" t="shared" si="10" ref="G31:L31">G6*$T6</f>
        <v>3.4184931905952034</v>
      </c>
      <c r="H31" s="1">
        <f t="shared" si="10"/>
        <v>0.005069893528601798</v>
      </c>
      <c r="I31" s="1">
        <f t="shared" si="10"/>
        <v>0.007377466113889619</v>
      </c>
      <c r="J31" s="1">
        <f t="shared" si="10"/>
        <v>0</v>
      </c>
      <c r="K31" s="1">
        <f t="shared" si="10"/>
        <v>0.001971301836235602</v>
      </c>
      <c r="L31" s="1">
        <f t="shared" si="10"/>
        <v>0</v>
      </c>
      <c r="M31" s="1">
        <f t="shared" si="7"/>
        <v>0</v>
      </c>
      <c r="N31" s="1">
        <f t="shared" si="7"/>
        <v>0.07946869930505157</v>
      </c>
      <c r="O31" s="1">
        <f t="shared" si="7"/>
        <v>0</v>
      </c>
      <c r="P31" s="1">
        <f t="shared" si="9"/>
        <v>3.7152472606209144</v>
      </c>
    </row>
    <row r="32" spans="1:16" ht="12.75">
      <c r="A32" s="1">
        <f t="shared" si="3"/>
        <v>4</v>
      </c>
      <c r="B32" s="1">
        <f t="shared" si="4"/>
        <v>0</v>
      </c>
      <c r="C32" s="1">
        <f t="shared" si="4"/>
        <v>0.1235407112534515</v>
      </c>
      <c r="D32" s="1">
        <f t="shared" si="6"/>
        <v>0.04743609456506403</v>
      </c>
      <c r="E32" s="1">
        <f t="shared" si="6"/>
        <v>0.00263614690668213</v>
      </c>
      <c r="F32" s="1">
        <f t="shared" si="6"/>
        <v>0</v>
      </c>
      <c r="G32" s="1">
        <f aca="true" t="shared" si="11" ref="G32:L32">G7*$T7</f>
        <v>3.472435120006658</v>
      </c>
      <c r="H32" s="1">
        <f t="shared" si="11"/>
        <v>0.0039133944728402216</v>
      </c>
      <c r="I32" s="1">
        <f t="shared" si="11"/>
        <v>0.007526803264843081</v>
      </c>
      <c r="J32" s="1">
        <f t="shared" si="11"/>
        <v>0</v>
      </c>
      <c r="K32" s="1">
        <f t="shared" si="11"/>
        <v>0.001724046882857135</v>
      </c>
      <c r="L32" s="1">
        <f t="shared" si="11"/>
        <v>0.0009495180792535857</v>
      </c>
      <c r="M32" s="1">
        <f t="shared" si="7"/>
        <v>0</v>
      </c>
      <c r="N32" s="1">
        <f t="shared" si="7"/>
        <v>0.07650453303161045</v>
      </c>
      <c r="O32" s="1">
        <f t="shared" si="7"/>
        <v>0</v>
      </c>
      <c r="P32" s="1">
        <f t="shared" si="9"/>
        <v>3.7366663684632595</v>
      </c>
    </row>
    <row r="33" spans="1:16" ht="12.75">
      <c r="A33" s="1">
        <f t="shared" si="3"/>
        <v>5</v>
      </c>
      <c r="B33" s="1">
        <f t="shared" si="4"/>
        <v>0</v>
      </c>
      <c r="C33" s="1">
        <f t="shared" si="4"/>
        <v>0.09355222906681294</v>
      </c>
      <c r="D33" s="1">
        <f t="shared" si="6"/>
        <v>0.03881418324257569</v>
      </c>
      <c r="E33" s="1">
        <f t="shared" si="6"/>
        <v>0.0017917893781630048</v>
      </c>
      <c r="F33" s="1">
        <f t="shared" si="6"/>
        <v>0</v>
      </c>
      <c r="G33" s="1">
        <f aca="true" t="shared" si="12" ref="G33:L33">G8*$T8</f>
        <v>3.564651119655239</v>
      </c>
      <c r="H33" s="1">
        <f t="shared" si="12"/>
        <v>0.0025321598216716556</v>
      </c>
      <c r="I33" s="1">
        <f t="shared" si="12"/>
        <v>0.005678705173218189</v>
      </c>
      <c r="J33" s="1">
        <f t="shared" si="12"/>
        <v>0</v>
      </c>
      <c r="K33" s="1">
        <f t="shared" si="12"/>
        <v>0.0023658321203447992</v>
      </c>
      <c r="L33" s="1">
        <f t="shared" si="12"/>
        <v>0.0014596235501089846</v>
      </c>
      <c r="M33" s="1">
        <f t="shared" si="7"/>
        <v>0</v>
      </c>
      <c r="N33" s="1">
        <f t="shared" si="7"/>
        <v>0.07011965704587318</v>
      </c>
      <c r="O33" s="1">
        <f t="shared" si="7"/>
        <v>0</v>
      </c>
      <c r="P33" s="1">
        <f t="shared" si="9"/>
        <v>3.780965299054008</v>
      </c>
    </row>
    <row r="34" spans="1:16" ht="12.75">
      <c r="A34" s="1">
        <f t="shared" si="3"/>
        <v>6</v>
      </c>
      <c r="B34" s="1">
        <f t="shared" si="4"/>
        <v>0</v>
      </c>
      <c r="C34" s="1">
        <f t="shared" si="4"/>
        <v>0.1377818580529007</v>
      </c>
      <c r="D34" s="1">
        <f t="shared" si="6"/>
        <v>0.0612583686950252</v>
      </c>
      <c r="E34" s="1">
        <f t="shared" si="6"/>
        <v>0.0020939924603711516</v>
      </c>
      <c r="F34" s="1">
        <f t="shared" si="6"/>
        <v>0</v>
      </c>
      <c r="G34" s="1">
        <f aca="true" t="shared" si="13" ref="G34:L34">G9*$T9</f>
        <v>3.421835106677976</v>
      </c>
      <c r="H34" s="1">
        <f t="shared" si="13"/>
        <v>0.0036453463961305535</v>
      </c>
      <c r="I34" s="1">
        <f t="shared" si="13"/>
        <v>0.010787272456183536</v>
      </c>
      <c r="J34" s="1">
        <f t="shared" si="13"/>
        <v>0</v>
      </c>
      <c r="K34" s="1">
        <f t="shared" si="13"/>
        <v>0.002320501805300787</v>
      </c>
      <c r="L34" s="1">
        <f t="shared" si="13"/>
        <v>0.0011872273940717179</v>
      </c>
      <c r="M34" s="1">
        <f t="shared" si="7"/>
        <v>0.00017104288232117513</v>
      </c>
      <c r="N34" s="1">
        <f t="shared" si="7"/>
        <v>0.07568187209025523</v>
      </c>
      <c r="O34" s="1">
        <f t="shared" si="7"/>
        <v>0</v>
      </c>
      <c r="P34" s="1">
        <f t="shared" si="9"/>
        <v>3.7167625889105365</v>
      </c>
    </row>
    <row r="35" spans="1:16" ht="12.75">
      <c r="A35" s="1">
        <f t="shared" si="3"/>
        <v>7</v>
      </c>
      <c r="B35" s="1">
        <f t="shared" si="4"/>
        <v>0.0006652976584230545</v>
      </c>
      <c r="C35" s="1">
        <f t="shared" si="4"/>
        <v>0.09563094151108632</v>
      </c>
      <c r="D35" s="1">
        <f t="shared" si="6"/>
        <v>0.05214315648822036</v>
      </c>
      <c r="E35" s="1">
        <f t="shared" si="6"/>
        <v>0.002291906114958042</v>
      </c>
      <c r="F35" s="1">
        <f t="shared" si="6"/>
        <v>0</v>
      </c>
      <c r="G35" s="1">
        <f aca="true" t="shared" si="14" ref="G35:L35">G10*$T10</f>
        <v>3.492151979798575</v>
      </c>
      <c r="H35" s="1">
        <f t="shared" si="14"/>
        <v>0.0026565699025679766</v>
      </c>
      <c r="I35" s="1">
        <f t="shared" si="14"/>
        <v>0.002266992572059062</v>
      </c>
      <c r="J35" s="1">
        <f t="shared" si="14"/>
        <v>0</v>
      </c>
      <c r="K35" s="1">
        <f t="shared" si="14"/>
        <v>0.0018729580805068463</v>
      </c>
      <c r="L35" s="1">
        <f t="shared" si="14"/>
        <v>0.0007017216716430424</v>
      </c>
      <c r="M35" s="1">
        <f t="shared" si="7"/>
        <v>0</v>
      </c>
      <c r="N35" s="1">
        <f t="shared" si="7"/>
        <v>0.0903625376836697</v>
      </c>
      <c r="O35" s="1">
        <f t="shared" si="7"/>
        <v>7.93446086748125E-05</v>
      </c>
      <c r="P35" s="1">
        <f t="shared" si="9"/>
        <v>3.740823406090384</v>
      </c>
    </row>
    <row r="36" spans="1:16" ht="12.75">
      <c r="A36" s="1">
        <f t="shared" si="3"/>
        <v>8</v>
      </c>
      <c r="B36" s="1">
        <f t="shared" si="4"/>
        <v>0</v>
      </c>
      <c r="C36" s="1">
        <f t="shared" si="4"/>
        <v>0.10814483498211613</v>
      </c>
      <c r="D36" s="1">
        <f t="shared" si="6"/>
        <v>0.030594267409376052</v>
      </c>
      <c r="E36" s="1">
        <f t="shared" si="6"/>
        <v>0.0023988947513334945</v>
      </c>
      <c r="F36" s="1">
        <f t="shared" si="6"/>
        <v>0</v>
      </c>
      <c r="G36" s="1">
        <f aca="true" t="shared" si="15" ref="G36:L36">G11*$T11</f>
        <v>3.541468291967954</v>
      </c>
      <c r="H36" s="1">
        <f t="shared" si="15"/>
        <v>0.0031818197382102722</v>
      </c>
      <c r="I36" s="1">
        <f t="shared" si="15"/>
        <v>0.009477148952130025</v>
      </c>
      <c r="J36" s="1">
        <f t="shared" si="15"/>
        <v>0</v>
      </c>
      <c r="K36" s="1">
        <f t="shared" si="15"/>
        <v>0.0024404852278054087</v>
      </c>
      <c r="L36" s="1">
        <f t="shared" si="15"/>
        <v>0</v>
      </c>
      <c r="M36" s="1">
        <f t="shared" si="7"/>
        <v>0</v>
      </c>
      <c r="N36" s="1">
        <f t="shared" si="7"/>
        <v>0.07041784004493853</v>
      </c>
      <c r="O36" s="1">
        <f t="shared" si="7"/>
        <v>0.0006432963185030491</v>
      </c>
      <c r="P36" s="1">
        <f t="shared" si="9"/>
        <v>3.768766879392367</v>
      </c>
    </row>
    <row r="37" spans="1:16" ht="12.75">
      <c r="A37" s="1">
        <f t="shared" si="3"/>
        <v>9</v>
      </c>
      <c r="B37" s="1">
        <f t="shared" si="4"/>
        <v>0</v>
      </c>
      <c r="C37" s="1">
        <f t="shared" si="4"/>
        <v>0.1502701628622667</v>
      </c>
      <c r="D37" s="1">
        <f t="shared" si="6"/>
        <v>0.05042235778732424</v>
      </c>
      <c r="E37" s="1">
        <f t="shared" si="6"/>
        <v>0.0017625190584099678</v>
      </c>
      <c r="F37" s="1">
        <f t="shared" si="6"/>
        <v>0</v>
      </c>
      <c r="G37" s="1">
        <f aca="true" t="shared" si="16" ref="G37:L37">G12*$T12</f>
        <v>3.409000400602513</v>
      </c>
      <c r="H37" s="1">
        <f t="shared" si="16"/>
        <v>0.0034951477602854107</v>
      </c>
      <c r="I37" s="1">
        <f t="shared" si="16"/>
        <v>0.00318186396433234</v>
      </c>
      <c r="J37" s="1">
        <f t="shared" si="16"/>
        <v>0</v>
      </c>
      <c r="K37" s="1">
        <f t="shared" si="16"/>
        <v>0.0024797866034991416</v>
      </c>
      <c r="L37" s="1">
        <f t="shared" si="16"/>
        <v>0.0020311026028546762</v>
      </c>
      <c r="M37" s="1">
        <f t="shared" si="7"/>
        <v>0</v>
      </c>
      <c r="N37" s="1">
        <f t="shared" si="7"/>
        <v>0.08031843006178073</v>
      </c>
      <c r="O37" s="1">
        <f t="shared" si="7"/>
        <v>7.919292757166574E-05</v>
      </c>
      <c r="P37" s="1">
        <f t="shared" si="9"/>
        <v>3.703040964230838</v>
      </c>
    </row>
    <row r="38" spans="1:16" ht="12.75">
      <c r="A38" s="1">
        <f t="shared" si="3"/>
        <v>10</v>
      </c>
      <c r="B38" s="1">
        <f t="shared" si="4"/>
        <v>0</v>
      </c>
      <c r="C38" s="1">
        <f t="shared" si="4"/>
        <v>0.170484283703104</v>
      </c>
      <c r="D38" s="1">
        <f t="shared" si="6"/>
        <v>0.06873220190575526</v>
      </c>
      <c r="E38" s="1">
        <f t="shared" si="6"/>
        <v>0.007079628994655618</v>
      </c>
      <c r="F38" s="1">
        <f t="shared" si="6"/>
        <v>0</v>
      </c>
      <c r="G38" s="1">
        <f aca="true" t="shared" si="17" ref="G38:L38">G13*$T13</f>
        <v>3.226709140276261</v>
      </c>
      <c r="H38" s="1">
        <f t="shared" si="17"/>
        <v>0.007545498584550504</v>
      </c>
      <c r="I38" s="1">
        <f t="shared" si="17"/>
        <v>0.01095289693456902</v>
      </c>
      <c r="J38" s="1">
        <f t="shared" si="17"/>
        <v>0</v>
      </c>
      <c r="K38" s="1">
        <f t="shared" si="17"/>
        <v>0.003508847408376518</v>
      </c>
      <c r="L38" s="1">
        <f t="shared" si="17"/>
        <v>0.002305434064439648</v>
      </c>
      <c r="M38" s="1">
        <f t="shared" si="7"/>
        <v>0</v>
      </c>
      <c r="N38" s="1">
        <f t="shared" si="7"/>
        <v>0.11771674758999184</v>
      </c>
      <c r="O38" s="1">
        <f t="shared" si="7"/>
        <v>0</v>
      </c>
      <c r="P38" s="1">
        <f t="shared" si="9"/>
        <v>3.615034679461703</v>
      </c>
    </row>
    <row r="39" spans="1:16" ht="12.75">
      <c r="A39" s="1">
        <f t="shared" si="3"/>
        <v>11</v>
      </c>
      <c r="B39" s="1">
        <f t="shared" si="4"/>
        <v>0</v>
      </c>
      <c r="C39" s="1">
        <f t="shared" si="4"/>
        <v>0.07766493194539374</v>
      </c>
      <c r="D39" s="1">
        <f t="shared" si="6"/>
        <v>0.040876387107710015</v>
      </c>
      <c r="E39" s="1">
        <f t="shared" si="6"/>
        <v>0.0019450606180516222</v>
      </c>
      <c r="F39" s="1">
        <f t="shared" si="6"/>
        <v>0</v>
      </c>
      <c r="G39" s="1">
        <f aca="true" t="shared" si="18" ref="G39:L39">G14*$T14</f>
        <v>3.561076224414602</v>
      </c>
      <c r="H39" s="1">
        <f t="shared" si="18"/>
        <v>0.002655746668926645</v>
      </c>
      <c r="I39" s="1">
        <f t="shared" si="18"/>
        <v>0.004098934238858467</v>
      </c>
      <c r="J39" s="1">
        <f t="shared" si="18"/>
        <v>0</v>
      </c>
      <c r="K39" s="1">
        <f t="shared" si="18"/>
        <v>0.003918765964161057</v>
      </c>
      <c r="L39" s="1">
        <f t="shared" si="18"/>
        <v>0.0008903707381908095</v>
      </c>
      <c r="M39" s="1">
        <f t="shared" si="7"/>
        <v>0</v>
      </c>
      <c r="N39" s="1">
        <f t="shared" si="7"/>
        <v>0.08311916899833241</v>
      </c>
      <c r="O39" s="1">
        <f t="shared" si="7"/>
        <v>0</v>
      </c>
      <c r="P39" s="1">
        <f t="shared" si="9"/>
        <v>3.776245590694227</v>
      </c>
    </row>
    <row r="40" spans="1:16" ht="12.75">
      <c r="A40" s="1">
        <f t="shared" si="3"/>
        <v>12</v>
      </c>
      <c r="B40" s="1">
        <f t="shared" si="4"/>
        <v>0</v>
      </c>
      <c r="C40" s="1">
        <f t="shared" si="4"/>
        <v>0.18324899435673225</v>
      </c>
      <c r="D40" s="1">
        <f t="shared" si="6"/>
        <v>0.05502283292649753</v>
      </c>
      <c r="E40" s="1">
        <f t="shared" si="6"/>
        <v>0.0022102725361599703</v>
      </c>
      <c r="F40" s="1">
        <f t="shared" si="6"/>
        <v>0</v>
      </c>
      <c r="G40" s="1">
        <f aca="true" t="shared" si="19" ref="G40:L40">G15*$T15</f>
        <v>3.311638974779986</v>
      </c>
      <c r="H40" s="1">
        <f t="shared" si="19"/>
        <v>0.006630009991283097</v>
      </c>
      <c r="I40" s="1">
        <f t="shared" si="19"/>
        <v>0.01361393832637594</v>
      </c>
      <c r="J40" s="1">
        <f t="shared" si="19"/>
        <v>0</v>
      </c>
      <c r="K40" s="1">
        <f t="shared" si="19"/>
        <v>0.0021361631632141097</v>
      </c>
      <c r="L40" s="1">
        <f t="shared" si="19"/>
        <v>0</v>
      </c>
      <c r="M40" s="1">
        <f t="shared" si="7"/>
        <v>0</v>
      </c>
      <c r="N40" s="1">
        <f t="shared" si="7"/>
        <v>0.08502544080785165</v>
      </c>
      <c r="O40" s="1">
        <f t="shared" si="7"/>
        <v>0.0004278659248243988</v>
      </c>
      <c r="P40" s="1">
        <f t="shared" si="9"/>
        <v>3.659954492812925</v>
      </c>
    </row>
    <row r="41" spans="1:16" ht="12.75">
      <c r="A41" s="1">
        <f t="shared" si="3"/>
        <v>13</v>
      </c>
      <c r="B41" s="1">
        <f t="shared" si="4"/>
        <v>0</v>
      </c>
      <c r="C41" s="1">
        <f t="shared" si="4"/>
        <v>0.16925465606837595</v>
      </c>
      <c r="D41" s="1">
        <f t="shared" si="6"/>
        <v>0.05199388565130266</v>
      </c>
      <c r="E41" s="1">
        <f t="shared" si="6"/>
        <v>0.002478190776832815</v>
      </c>
      <c r="F41" s="1">
        <f t="shared" si="6"/>
        <v>0</v>
      </c>
      <c r="G41" s="1">
        <f aca="true" t="shared" si="20" ref="G41:L41">G16*$T16</f>
        <v>3.3589698459075397</v>
      </c>
      <c r="H41" s="1">
        <f t="shared" si="20"/>
        <v>0.00622113907473445</v>
      </c>
      <c r="I41" s="1">
        <f t="shared" si="20"/>
        <v>0.00913617394889364</v>
      </c>
      <c r="J41" s="1">
        <f t="shared" si="20"/>
        <v>0</v>
      </c>
      <c r="K41" s="1">
        <f t="shared" si="20"/>
        <v>0.0014299093936683094</v>
      </c>
      <c r="L41" s="1">
        <f t="shared" si="20"/>
        <v>0.001105294012050267</v>
      </c>
      <c r="M41" s="1">
        <f t="shared" si="7"/>
        <v>0</v>
      </c>
      <c r="N41" s="1">
        <f t="shared" si="7"/>
        <v>0.08116808435366339</v>
      </c>
      <c r="O41" s="1">
        <f t="shared" si="7"/>
        <v>0</v>
      </c>
      <c r="P41" s="1">
        <f t="shared" si="9"/>
        <v>3.6817571791870614</v>
      </c>
    </row>
    <row r="42" spans="1:16" ht="12.75">
      <c r="A42" s="1">
        <f t="shared" si="3"/>
        <v>14</v>
      </c>
      <c r="B42" s="1">
        <f t="shared" si="4"/>
        <v>0</v>
      </c>
      <c r="C42" s="1">
        <f t="shared" si="4"/>
        <v>0.11228295670083853</v>
      </c>
      <c r="D42" s="1">
        <f t="shared" si="6"/>
        <v>0.026572730345827526</v>
      </c>
      <c r="E42" s="1">
        <f t="shared" si="6"/>
        <v>0.008687387033520608</v>
      </c>
      <c r="F42" s="1">
        <f t="shared" si="6"/>
        <v>0</v>
      </c>
      <c r="G42" s="1">
        <f aca="true" t="shared" si="21" ref="G42:L42">G17*$T17</f>
        <v>3.4327199159446593</v>
      </c>
      <c r="H42" s="1">
        <f t="shared" si="21"/>
        <v>0.006567122522234904</v>
      </c>
      <c r="I42" s="1">
        <f t="shared" si="21"/>
        <v>0.008154703241919548</v>
      </c>
      <c r="J42" s="1">
        <f t="shared" si="21"/>
        <v>0</v>
      </c>
      <c r="K42" s="1">
        <f t="shared" si="21"/>
        <v>0.0035198974173346414</v>
      </c>
      <c r="L42" s="1">
        <f t="shared" si="21"/>
        <v>0</v>
      </c>
      <c r="M42" s="1">
        <f t="shared" si="7"/>
        <v>0</v>
      </c>
      <c r="N42" s="1">
        <f t="shared" si="7"/>
        <v>0.10823581062596789</v>
      </c>
      <c r="O42" s="1">
        <f t="shared" si="7"/>
        <v>0.000397097935293125</v>
      </c>
      <c r="P42" s="1">
        <f t="shared" si="9"/>
        <v>3.707137621767596</v>
      </c>
    </row>
    <row r="43" spans="1:16" ht="12.75">
      <c r="A43" s="1">
        <f t="shared" si="3"/>
        <v>15</v>
      </c>
      <c r="B43" s="1">
        <f t="shared" si="4"/>
        <v>0</v>
      </c>
      <c r="C43" s="1">
        <f t="shared" si="4"/>
        <v>0.03648277241984293</v>
      </c>
      <c r="D43" s="1">
        <f t="shared" si="6"/>
        <v>0.04668231608461348</v>
      </c>
      <c r="E43" s="1">
        <f t="shared" si="6"/>
        <v>0.003000833810125893</v>
      </c>
      <c r="F43" s="1">
        <f t="shared" si="6"/>
        <v>0</v>
      </c>
      <c r="G43" s="1">
        <f aca="true" t="shared" si="22" ref="G43:L43">G18*$T18</f>
        <v>3.5609896858489503</v>
      </c>
      <c r="H43" s="1">
        <f t="shared" si="22"/>
        <v>0.0009479501547752612</v>
      </c>
      <c r="I43" s="1">
        <f t="shared" si="22"/>
        <v>0.0015958907332652877</v>
      </c>
      <c r="J43" s="1">
        <f t="shared" si="22"/>
        <v>0</v>
      </c>
      <c r="K43" s="1">
        <f t="shared" si="22"/>
        <v>0.001878683270385322</v>
      </c>
      <c r="L43" s="1">
        <f t="shared" si="22"/>
        <v>0</v>
      </c>
      <c r="M43" s="1">
        <f t="shared" si="7"/>
        <v>0</v>
      </c>
      <c r="N43" s="1">
        <f t="shared" si="7"/>
        <v>0.11483900812433172</v>
      </c>
      <c r="O43" s="1">
        <f t="shared" si="7"/>
        <v>0</v>
      </c>
      <c r="P43" s="1">
        <f t="shared" si="9"/>
        <v>3.7664171404462903</v>
      </c>
    </row>
    <row r="44" spans="1:16" ht="12.75">
      <c r="A44" s="1">
        <f t="shared" si="3"/>
        <v>16</v>
      </c>
      <c r="B44" s="1">
        <f t="shared" si="4"/>
        <v>0</v>
      </c>
      <c r="C44" s="1">
        <f t="shared" si="4"/>
        <v>0.09562439092756693</v>
      </c>
      <c r="D44" s="1">
        <f t="shared" si="6"/>
        <v>0.014281109432655021</v>
      </c>
      <c r="E44" s="1">
        <f t="shared" si="6"/>
        <v>0.0019847733542122984</v>
      </c>
      <c r="F44" s="1">
        <f t="shared" si="6"/>
        <v>0</v>
      </c>
      <c r="G44" s="1">
        <f aca="true" t="shared" si="23" ref="G44:L44">G19*$T19</f>
        <v>3.5456545836605753</v>
      </c>
      <c r="H44" s="1">
        <f t="shared" si="23"/>
        <v>0.0022898441696804685</v>
      </c>
      <c r="I44" s="1">
        <f t="shared" si="23"/>
        <v>0.006549107211091675</v>
      </c>
      <c r="J44" s="1">
        <f t="shared" si="23"/>
        <v>0</v>
      </c>
      <c r="K44" s="1">
        <f t="shared" si="23"/>
        <v>0.002058014526085637</v>
      </c>
      <c r="L44" s="1">
        <f t="shared" si="23"/>
        <v>0.0007128620220934035</v>
      </c>
      <c r="M44" s="1">
        <f t="shared" si="7"/>
        <v>0.00021824058143842136</v>
      </c>
      <c r="N44" s="1">
        <f t="shared" si="7"/>
        <v>0.0906169523685769</v>
      </c>
      <c r="O44" s="1">
        <f t="shared" si="7"/>
        <v>0</v>
      </c>
      <c r="P44" s="1">
        <f t="shared" si="9"/>
        <v>3.759989878253976</v>
      </c>
    </row>
    <row r="45" spans="1:16" ht="12.75">
      <c r="A45" s="1">
        <f t="shared" si="3"/>
        <v>17</v>
      </c>
      <c r="B45" s="1">
        <f t="shared" si="4"/>
        <v>0</v>
      </c>
      <c r="C45" s="1">
        <f t="shared" si="4"/>
        <v>0.09814362114978673</v>
      </c>
      <c r="D45" s="1">
        <f t="shared" si="6"/>
        <v>0.03585407276785248</v>
      </c>
      <c r="E45" s="1">
        <f t="shared" si="6"/>
        <v>0.0025157786286963374</v>
      </c>
      <c r="F45" s="1">
        <f t="shared" si="6"/>
        <v>0</v>
      </c>
      <c r="G45" s="1">
        <f aca="true" t="shared" si="24" ref="G45:L45">G20*$T20</f>
        <v>3.5558479568555756</v>
      </c>
      <c r="H45" s="1">
        <f t="shared" si="24"/>
        <v>0.0028584911512239157</v>
      </c>
      <c r="I45" s="1">
        <f t="shared" si="24"/>
        <v>0.006684125061052291</v>
      </c>
      <c r="J45" s="1">
        <f t="shared" si="24"/>
        <v>0</v>
      </c>
      <c r="K45" s="1">
        <f t="shared" si="24"/>
        <v>0.0013960339427940196</v>
      </c>
      <c r="L45" s="1">
        <f t="shared" si="24"/>
        <v>0.00039155166802990295</v>
      </c>
      <c r="M45" s="1">
        <f t="shared" si="7"/>
        <v>0</v>
      </c>
      <c r="N45" s="1">
        <f t="shared" si="7"/>
        <v>0.07151143191404324</v>
      </c>
      <c r="O45" s="1">
        <f t="shared" si="7"/>
        <v>8.04968567278764E-05</v>
      </c>
      <c r="P45" s="1">
        <f t="shared" si="9"/>
        <v>3.7752835599957826</v>
      </c>
    </row>
    <row r="46" spans="1:16" ht="12.75">
      <c r="A46" s="1">
        <f t="shared" si="3"/>
        <v>18</v>
      </c>
      <c r="B46" s="1">
        <f t="shared" si="4"/>
        <v>0</v>
      </c>
      <c r="C46" s="1">
        <f t="shared" si="4"/>
        <v>0.003312485006293115</v>
      </c>
      <c r="D46" s="1">
        <f t="shared" si="6"/>
        <v>0.0027164598968601175</v>
      </c>
      <c r="E46" s="1">
        <f t="shared" si="6"/>
        <v>0.000566941399540566</v>
      </c>
      <c r="F46" s="1">
        <f t="shared" si="6"/>
        <v>0</v>
      </c>
      <c r="G46" s="1">
        <f aca="true" t="shared" si="25" ref="G46:L46">G21*$T21</f>
        <v>3.980625540578478</v>
      </c>
      <c r="H46" s="1">
        <f t="shared" si="25"/>
        <v>0</v>
      </c>
      <c r="I46" s="1">
        <f t="shared" si="25"/>
        <v>0.0009162722046417889</v>
      </c>
      <c r="J46" s="1">
        <f t="shared" si="25"/>
        <v>0</v>
      </c>
      <c r="K46" s="1">
        <f t="shared" si="25"/>
        <v>0.0010299476083434993</v>
      </c>
      <c r="L46" s="1">
        <f t="shared" si="25"/>
        <v>0</v>
      </c>
      <c r="M46" s="1">
        <f t="shared" si="7"/>
        <v>0</v>
      </c>
      <c r="N46" s="1">
        <f t="shared" si="7"/>
        <v>0.0016243589815159232</v>
      </c>
      <c r="O46" s="1">
        <f t="shared" si="7"/>
        <v>0.0007269080790237827</v>
      </c>
      <c r="P46" s="1">
        <f t="shared" si="9"/>
        <v>3.9915189137546965</v>
      </c>
    </row>
    <row r="47" spans="1:16" ht="12.75">
      <c r="A47" s="1">
        <f t="shared" si="3"/>
        <v>19</v>
      </c>
      <c r="B47" s="1">
        <f>B22*$T22</f>
        <v>0</v>
      </c>
      <c r="C47" s="1">
        <f>C22*$T22</f>
        <v>1.3151302753427998</v>
      </c>
      <c r="D47" s="1">
        <f aca="true" t="shared" si="26" ref="D47:F48">2*D22*$T22</f>
        <v>0.0005512500282992833</v>
      </c>
      <c r="E47" s="1">
        <f t="shared" si="26"/>
        <v>0</v>
      </c>
      <c r="F47" s="1">
        <f t="shared" si="26"/>
        <v>0</v>
      </c>
      <c r="G47" s="1">
        <f aca="true" t="shared" si="27" ref="G47:L47">G22*$T22</f>
        <v>1.2531758468311969</v>
      </c>
      <c r="H47" s="1">
        <f t="shared" si="27"/>
        <v>0.01859155152048888</v>
      </c>
      <c r="I47" s="1">
        <f t="shared" si="27"/>
        <v>0.0943306975399374</v>
      </c>
      <c r="J47" s="1">
        <f t="shared" si="27"/>
        <v>0</v>
      </c>
      <c r="K47" s="1">
        <f t="shared" si="27"/>
        <v>0.00010748922238559739</v>
      </c>
      <c r="L47" s="1">
        <f t="shared" si="27"/>
        <v>0</v>
      </c>
      <c r="M47" s="1">
        <f aca="true" t="shared" si="28" ref="M47:O48">2*M22*$T22</f>
        <v>0</v>
      </c>
      <c r="N47" s="1">
        <f t="shared" si="28"/>
        <v>0.0009712326152875014</v>
      </c>
      <c r="O47" s="1">
        <f t="shared" si="28"/>
        <v>0.00011156304788925664</v>
      </c>
      <c r="P47" s="1">
        <f t="shared" si="9"/>
        <v>2.682969906148285</v>
      </c>
    </row>
    <row r="48" spans="1:16" ht="12.75">
      <c r="A48" s="1">
        <f t="shared" si="3"/>
        <v>20</v>
      </c>
      <c r="B48" s="1">
        <f>B23*$T23</f>
        <v>0</v>
      </c>
      <c r="C48" s="1">
        <f>C23*$T23</f>
        <v>1.3102077910971175</v>
      </c>
      <c r="D48" s="1">
        <f t="shared" si="26"/>
        <v>0.0008299796371034528</v>
      </c>
      <c r="E48" s="1">
        <f t="shared" si="26"/>
        <v>0.00042421642234769435</v>
      </c>
      <c r="F48" s="1">
        <f t="shared" si="26"/>
        <v>0</v>
      </c>
      <c r="G48" s="1">
        <f aca="true" t="shared" si="29" ref="G48:L48">G23*$T23</f>
        <v>1.2559459632888603</v>
      </c>
      <c r="H48" s="1">
        <f t="shared" si="29"/>
        <v>0.02013835784394963</v>
      </c>
      <c r="I48" s="1">
        <f t="shared" si="29"/>
        <v>0.09703449728669693</v>
      </c>
      <c r="J48" s="1">
        <f t="shared" si="29"/>
        <v>0</v>
      </c>
      <c r="K48" s="1">
        <f t="shared" si="29"/>
        <v>0.0005934104146879315</v>
      </c>
      <c r="L48" s="1">
        <f t="shared" si="29"/>
        <v>0.00019807304889380234</v>
      </c>
      <c r="M48" s="1">
        <f t="shared" si="28"/>
        <v>0.00012127894604602838</v>
      </c>
      <c r="N48" s="1">
        <f t="shared" si="28"/>
        <v>0.0013958497873537371</v>
      </c>
      <c r="O48" s="1">
        <f t="shared" si="28"/>
        <v>0</v>
      </c>
      <c r="P48" s="1">
        <f t="shared" si="9"/>
        <v>2.6868894177730573</v>
      </c>
    </row>
    <row r="51" spans="2:4" ht="12.75">
      <c r="B51" s="1" t="s">
        <v>26</v>
      </c>
      <c r="D51" s="1" t="s">
        <v>20</v>
      </c>
    </row>
    <row r="53" spans="1:4" ht="12.75">
      <c r="A53" s="1">
        <f aca="true" t="shared" si="30" ref="A53:A72">A29</f>
        <v>1</v>
      </c>
      <c r="B53" s="1">
        <f>IF(P29&gt;$K$24,2*$E$24*(1-($K$24/$P29)),0)</f>
        <v>1.485461652679037</v>
      </c>
      <c r="D53" s="1">
        <f>IF(B53&lt;&gt;0,$K$24/$P29,0)</f>
        <v>0.8143172934151204</v>
      </c>
    </row>
    <row r="54" spans="1:4" ht="12.75">
      <c r="A54" s="1">
        <f t="shared" si="30"/>
        <v>2</v>
      </c>
      <c r="B54" s="1">
        <f aca="true" t="shared" si="31" ref="B54:B72">IF(P30&gt;$K$24,2*$E$24*(1-($K$24/$P30)),0)</f>
        <v>1.617681712980243</v>
      </c>
      <c r="D54" s="1">
        <f aca="true" t="shared" si="32" ref="D54:D72">IF(B54&lt;&gt;0,$K$24/$P30,0)</f>
        <v>0.7977897858774696</v>
      </c>
    </row>
    <row r="55" spans="1:4" ht="12.75">
      <c r="A55" s="1">
        <f t="shared" si="30"/>
        <v>3</v>
      </c>
      <c r="B55" s="1">
        <f t="shared" si="31"/>
        <v>1.54013385478172</v>
      </c>
      <c r="D55" s="1">
        <f t="shared" si="32"/>
        <v>0.807483268152285</v>
      </c>
    </row>
    <row r="56" spans="1:4" ht="12.75">
      <c r="A56" s="1">
        <f t="shared" si="30"/>
        <v>4</v>
      </c>
      <c r="B56" s="1">
        <f t="shared" si="31"/>
        <v>1.5771627345284687</v>
      </c>
      <c r="D56" s="1">
        <f t="shared" si="32"/>
        <v>0.8028546581839414</v>
      </c>
    </row>
    <row r="57" spans="1:4" ht="12.75">
      <c r="A57" s="1">
        <f t="shared" si="30"/>
        <v>5</v>
      </c>
      <c r="B57" s="1">
        <f t="shared" si="31"/>
        <v>1.6524146344308512</v>
      </c>
      <c r="D57" s="1">
        <f t="shared" si="32"/>
        <v>0.7934481706961436</v>
      </c>
    </row>
    <row r="58" spans="1:4" ht="12.75">
      <c r="A58" s="1">
        <f t="shared" si="30"/>
        <v>6</v>
      </c>
      <c r="B58" s="1">
        <f t="shared" si="31"/>
        <v>1.542767549477805</v>
      </c>
      <c r="D58" s="1">
        <f t="shared" si="32"/>
        <v>0.8071540563152744</v>
      </c>
    </row>
    <row r="59" spans="1:4" ht="12.75">
      <c r="A59" s="1">
        <f t="shared" si="30"/>
        <v>7</v>
      </c>
      <c r="B59" s="1">
        <f t="shared" si="31"/>
        <v>1.5843001941963033</v>
      </c>
      <c r="D59" s="1">
        <f t="shared" si="32"/>
        <v>0.8019624757254621</v>
      </c>
    </row>
    <row r="60" spans="1:4" ht="12.75">
      <c r="A60" s="1">
        <f t="shared" si="30"/>
        <v>8</v>
      </c>
      <c r="B60" s="1">
        <f t="shared" si="31"/>
        <v>1.631869317459751</v>
      </c>
      <c r="D60" s="1">
        <f t="shared" si="32"/>
        <v>0.7960163353175311</v>
      </c>
    </row>
    <row r="61" spans="1:4" ht="12.75">
      <c r="A61" s="1">
        <f t="shared" si="30"/>
        <v>9</v>
      </c>
      <c r="B61" s="1">
        <f t="shared" si="31"/>
        <v>1.518840263495421</v>
      </c>
      <c r="D61" s="1">
        <f t="shared" si="32"/>
        <v>0.8101449670630724</v>
      </c>
    </row>
    <row r="62" spans="1:4" ht="12.75">
      <c r="A62" s="1">
        <f t="shared" si="30"/>
        <v>10</v>
      </c>
      <c r="B62" s="1">
        <f t="shared" si="31"/>
        <v>1.3610595393862939</v>
      </c>
      <c r="D62" s="1">
        <f t="shared" si="32"/>
        <v>0.8298675575767133</v>
      </c>
    </row>
    <row r="63" spans="1:4" ht="12.75">
      <c r="A63" s="1">
        <f t="shared" si="30"/>
        <v>11</v>
      </c>
      <c r="B63" s="1">
        <f t="shared" si="31"/>
        <v>1.6444811589736075</v>
      </c>
      <c r="D63" s="1">
        <f t="shared" si="32"/>
        <v>0.7944398551282991</v>
      </c>
    </row>
    <row r="64" spans="1:4" ht="12.75">
      <c r="A64" s="1">
        <f t="shared" si="30"/>
        <v>12</v>
      </c>
      <c r="B64" s="1">
        <f t="shared" si="31"/>
        <v>1.4425414176244686</v>
      </c>
      <c r="D64" s="1">
        <f t="shared" si="32"/>
        <v>0.8196823227969414</v>
      </c>
    </row>
    <row r="65" spans="1:4" ht="12.75">
      <c r="A65" s="1">
        <f t="shared" si="30"/>
        <v>13</v>
      </c>
      <c r="B65" s="1">
        <f t="shared" si="31"/>
        <v>1.4813734768626858</v>
      </c>
      <c r="D65" s="1">
        <f t="shared" si="32"/>
        <v>0.8148283153921643</v>
      </c>
    </row>
    <row r="66" spans="1:4" ht="12.75">
      <c r="A66" s="1">
        <f t="shared" si="30"/>
        <v>14</v>
      </c>
      <c r="B66" s="1">
        <f t="shared" si="31"/>
        <v>1.5260024178555884</v>
      </c>
      <c r="D66" s="1">
        <f t="shared" si="32"/>
        <v>0.8092496977680514</v>
      </c>
    </row>
    <row r="67" spans="1:4" ht="12.75">
      <c r="A67" s="1">
        <f t="shared" si="30"/>
        <v>15</v>
      </c>
      <c r="B67" s="1">
        <f t="shared" si="31"/>
        <v>1.6278964583417883</v>
      </c>
      <c r="D67" s="1">
        <f t="shared" si="32"/>
        <v>0.7965129427072765</v>
      </c>
    </row>
    <row r="68" spans="1:4" ht="12.75">
      <c r="A68" s="1">
        <f t="shared" si="30"/>
        <v>16</v>
      </c>
      <c r="B68" s="1">
        <f t="shared" si="31"/>
        <v>1.6170040938661074</v>
      </c>
      <c r="D68" s="1">
        <f t="shared" si="32"/>
        <v>0.7978744882667366</v>
      </c>
    </row>
    <row r="69" spans="1:4" ht="12.75">
      <c r="A69" s="1">
        <f t="shared" si="30"/>
        <v>17</v>
      </c>
      <c r="B69" s="1">
        <f t="shared" si="31"/>
        <v>1.6428616238757945</v>
      </c>
      <c r="D69" s="1">
        <f t="shared" si="32"/>
        <v>0.7946422970155257</v>
      </c>
    </row>
    <row r="70" spans="1:4" ht="12.75">
      <c r="A70" s="1">
        <f t="shared" si="30"/>
        <v>18</v>
      </c>
      <c r="B70" s="1">
        <f t="shared" si="31"/>
        <v>1.9872513400108245</v>
      </c>
      <c r="D70" s="1">
        <f t="shared" si="32"/>
        <v>0.7515935824986469</v>
      </c>
    </row>
    <row r="71" spans="1:4" ht="12.75">
      <c r="A71" s="1">
        <f t="shared" si="30"/>
        <v>19</v>
      </c>
      <c r="B71" s="1">
        <f t="shared" si="31"/>
        <v>0</v>
      </c>
      <c r="D71" s="1">
        <f t="shared" si="32"/>
        <v>0</v>
      </c>
    </row>
    <row r="72" spans="1:4" ht="12.75">
      <c r="A72" s="1">
        <f t="shared" si="30"/>
        <v>20</v>
      </c>
      <c r="B72" s="1">
        <f t="shared" si="31"/>
        <v>0</v>
      </c>
      <c r="D72" s="1">
        <f t="shared" si="32"/>
        <v>0</v>
      </c>
    </row>
    <row r="74" spans="2:16" ht="12.75">
      <c r="B74" s="1" t="s">
        <v>0</v>
      </c>
      <c r="C74" s="1" t="s">
        <v>1</v>
      </c>
      <c r="D74" s="1" t="s">
        <v>2</v>
      </c>
      <c r="E74" s="1" t="s">
        <v>10</v>
      </c>
      <c r="F74" s="1" t="s">
        <v>3</v>
      </c>
      <c r="G74" s="1" t="s">
        <v>4</v>
      </c>
      <c r="H74" s="1" t="s">
        <v>5</v>
      </c>
      <c r="I74" s="1" t="s">
        <v>6</v>
      </c>
      <c r="J74" s="1" t="s">
        <v>7</v>
      </c>
      <c r="K74" s="1" t="s">
        <v>8</v>
      </c>
      <c r="L74" s="1" t="s">
        <v>9</v>
      </c>
      <c r="M74" s="1" t="s">
        <v>11</v>
      </c>
      <c r="N74" s="1" t="s">
        <v>13</v>
      </c>
      <c r="O74" s="1" t="s">
        <v>12</v>
      </c>
      <c r="P74" s="1" t="s">
        <v>19</v>
      </c>
    </row>
    <row r="75" spans="1:16" ht="12.75">
      <c r="A75" s="1">
        <f>A53</f>
        <v>1</v>
      </c>
      <c r="B75" s="1">
        <f>IF($D53&lt;&gt;0,B29*$D53,B29)</f>
        <v>0</v>
      </c>
      <c r="C75" s="1">
        <f aca="true" t="shared" si="33" ref="C75:L75">IF($D53&lt;&gt;0,C29*$D53,C29)</f>
        <v>0.12803824406432218</v>
      </c>
      <c r="D75" s="1">
        <f>IF($D53&lt;&gt;0,D29*$D53,D29)</f>
        <v>0.08172813988318954</v>
      </c>
      <c r="E75" s="1">
        <f>IF($D53&lt;&gt;0,E29*$D53,E29)</f>
        <v>0.0021052435118352015</v>
      </c>
      <c r="F75" s="1">
        <f>IF($D53&lt;&gt;0,F29*$D53,F29)</f>
        <v>0</v>
      </c>
      <c r="G75" s="1">
        <f t="shared" si="33"/>
        <v>2.7091036972758014</v>
      </c>
      <c r="H75" s="1">
        <f t="shared" si="33"/>
        <v>0.0050906320644460035</v>
      </c>
      <c r="I75" s="1">
        <f t="shared" si="33"/>
        <v>0.014120067575167462</v>
      </c>
      <c r="J75" s="1">
        <f t="shared" si="33"/>
        <v>0</v>
      </c>
      <c r="K75" s="1">
        <f t="shared" si="33"/>
        <v>0.0010708714270834493</v>
      </c>
      <c r="L75" s="1">
        <f t="shared" si="33"/>
        <v>0.0005336122657232523</v>
      </c>
      <c r="M75" s="1">
        <f>IF($D53&lt;&gt;0,M29*$D53,M29)</f>
        <v>0</v>
      </c>
      <c r="N75" s="1">
        <f>IF($D53&lt;&gt;0,N29*$D53,N29)</f>
        <v>0.05795544455082668</v>
      </c>
      <c r="O75" s="1">
        <f>IF($D53&lt;&gt;0,O29*$D53,O29)</f>
        <v>0.00025404738160498126</v>
      </c>
      <c r="P75" s="1">
        <f>SUM(B75:O75)</f>
        <v>3</v>
      </c>
    </row>
    <row r="76" spans="1:16" ht="12.75">
      <c r="A76" s="1">
        <f aca="true" t="shared" si="34" ref="A76:A94">A54</f>
        <v>2</v>
      </c>
      <c r="B76" s="1">
        <f aca="true" t="shared" si="35" ref="B76:O76">IF($D54&lt;&gt;0,B30*$D54,B30)</f>
        <v>0</v>
      </c>
      <c r="C76" s="1">
        <f t="shared" si="35"/>
        <v>0.08886986843701344</v>
      </c>
      <c r="D76" s="1">
        <f t="shared" si="35"/>
        <v>0.03220407071343577</v>
      </c>
      <c r="E76" s="1">
        <f t="shared" si="35"/>
        <v>0.001301069113209033</v>
      </c>
      <c r="F76" s="1">
        <f t="shared" si="35"/>
        <v>0</v>
      </c>
      <c r="G76" s="1">
        <f t="shared" si="35"/>
        <v>2.8083402016823094</v>
      </c>
      <c r="H76" s="1">
        <f t="shared" si="35"/>
        <v>0.003598033597897003</v>
      </c>
      <c r="I76" s="1">
        <f t="shared" si="35"/>
        <v>0.006846148071217462</v>
      </c>
      <c r="J76" s="1">
        <f t="shared" si="35"/>
        <v>0</v>
      </c>
      <c r="K76" s="1">
        <f t="shared" si="35"/>
        <v>0.0018161382785556724</v>
      </c>
      <c r="L76" s="1">
        <f t="shared" si="35"/>
        <v>0</v>
      </c>
      <c r="M76" s="1">
        <f t="shared" si="35"/>
        <v>0</v>
      </c>
      <c r="N76" s="1">
        <f t="shared" si="35"/>
        <v>0.05638549734413871</v>
      </c>
      <c r="O76" s="1">
        <f t="shared" si="35"/>
        <v>0.0006389727622232601</v>
      </c>
      <c r="P76" s="1">
        <f aca="true" t="shared" si="36" ref="P76:P94">SUM(B76:O76)</f>
        <v>2.9999999999999996</v>
      </c>
    </row>
    <row r="77" spans="1:16" ht="12.75">
      <c r="A77" s="1">
        <f t="shared" si="34"/>
        <v>3</v>
      </c>
      <c r="B77" s="1">
        <f aca="true" t="shared" si="37" ref="B77:O77">IF($D55&lt;&gt;0,B31*$D55,B31)</f>
        <v>0</v>
      </c>
      <c r="C77" s="1">
        <f t="shared" si="37"/>
        <v>0.10354573674834291</v>
      </c>
      <c r="D77" s="1">
        <f t="shared" si="37"/>
        <v>0.05830990402137671</v>
      </c>
      <c r="E77" s="1">
        <f t="shared" si="37"/>
        <v>0.001955832608255136</v>
      </c>
      <c r="F77" s="1">
        <f t="shared" si="37"/>
        <v>0</v>
      </c>
      <c r="G77" s="1">
        <f t="shared" si="37"/>
        <v>2.7603760536981468</v>
      </c>
      <c r="H77" s="1">
        <f t="shared" si="37"/>
        <v>0.0040938541956595</v>
      </c>
      <c r="I77" s="1">
        <f t="shared" si="37"/>
        <v>0.005957180448326327</v>
      </c>
      <c r="J77" s="1">
        <f t="shared" si="37"/>
        <v>0</v>
      </c>
      <c r="K77" s="1">
        <f t="shared" si="37"/>
        <v>0.0015917932492381245</v>
      </c>
      <c r="L77" s="1">
        <f t="shared" si="37"/>
        <v>0</v>
      </c>
      <c r="M77" s="1">
        <f t="shared" si="37"/>
        <v>0</v>
      </c>
      <c r="N77" s="1">
        <f t="shared" si="37"/>
        <v>0.06416964503065427</v>
      </c>
      <c r="O77" s="1">
        <f t="shared" si="37"/>
        <v>0</v>
      </c>
      <c r="P77" s="1">
        <f t="shared" si="36"/>
        <v>3</v>
      </c>
    </row>
    <row r="78" spans="1:16" ht="12.75">
      <c r="A78" s="1">
        <f t="shared" si="34"/>
        <v>4</v>
      </c>
      <c r="B78" s="1">
        <f aca="true" t="shared" si="38" ref="B78:O78">IF($D56&lt;&gt;0,B32*$D56,B32)</f>
        <v>0</v>
      </c>
      <c r="C78" s="1">
        <f t="shared" si="38"/>
        <v>0.0991852355051908</v>
      </c>
      <c r="D78" s="1">
        <f t="shared" si="38"/>
        <v>0.0380842894876156</v>
      </c>
      <c r="E78" s="1">
        <f t="shared" si="38"/>
        <v>0.002116442823686936</v>
      </c>
      <c r="F78" s="1">
        <f t="shared" si="38"/>
        <v>0</v>
      </c>
      <c r="G78" s="1">
        <f t="shared" si="38"/>
        <v>2.7878607113388587</v>
      </c>
      <c r="H78" s="1">
        <f t="shared" si="38"/>
        <v>0.0031418869818310617</v>
      </c>
      <c r="I78" s="1">
        <f t="shared" si="38"/>
        <v>0.006042929062413366</v>
      </c>
      <c r="J78" s="1">
        <f t="shared" si="38"/>
        <v>0</v>
      </c>
      <c r="K78" s="1">
        <f t="shared" si="38"/>
        <v>0.0013841590708293548</v>
      </c>
      <c r="L78" s="1">
        <f t="shared" si="38"/>
        <v>0.0007623250129586101</v>
      </c>
      <c r="M78" s="1">
        <f t="shared" si="38"/>
        <v>0</v>
      </c>
      <c r="N78" s="1">
        <f t="shared" si="38"/>
        <v>0.06142202071661566</v>
      </c>
      <c r="O78" s="1">
        <f t="shared" si="38"/>
        <v>0</v>
      </c>
      <c r="P78" s="1">
        <f t="shared" si="36"/>
        <v>3.0000000000000004</v>
      </c>
    </row>
    <row r="79" spans="1:16" ht="12.75">
      <c r="A79" s="1">
        <f t="shared" si="34"/>
        <v>5</v>
      </c>
      <c r="B79" s="1">
        <f aca="true" t="shared" si="39" ref="B79:O79">IF($D57&lt;&gt;0,B33*$D57,B33)</f>
        <v>0</v>
      </c>
      <c r="C79" s="1">
        <f t="shared" si="39"/>
        <v>0.07422884501760932</v>
      </c>
      <c r="D79" s="1">
        <f t="shared" si="39"/>
        <v>0.030797042690886595</v>
      </c>
      <c r="E79" s="1">
        <f t="shared" si="39"/>
        <v>0.0014216920043762168</v>
      </c>
      <c r="F79" s="1">
        <f t="shared" si="39"/>
        <v>0</v>
      </c>
      <c r="G79" s="1">
        <f t="shared" si="39"/>
        <v>2.8283659100604095</v>
      </c>
      <c r="H79" s="1">
        <f t="shared" si="39"/>
        <v>0.0020091375784156485</v>
      </c>
      <c r="I79" s="1">
        <f t="shared" si="39"/>
        <v>0.004505758231612699</v>
      </c>
      <c r="J79" s="1">
        <f t="shared" si="39"/>
        <v>0</v>
      </c>
      <c r="K79" s="1">
        <f t="shared" si="39"/>
        <v>0.0018771651680617597</v>
      </c>
      <c r="L79" s="1">
        <f t="shared" si="39"/>
        <v>0.0011581356357389847</v>
      </c>
      <c r="M79" s="1">
        <f t="shared" si="39"/>
        <v>0</v>
      </c>
      <c r="N79" s="1">
        <f t="shared" si="39"/>
        <v>0.05563631361288903</v>
      </c>
      <c r="O79" s="1">
        <f t="shared" si="39"/>
        <v>0</v>
      </c>
      <c r="P79" s="1">
        <f t="shared" si="36"/>
        <v>2.9999999999999996</v>
      </c>
    </row>
    <row r="80" spans="1:16" ht="12.75">
      <c r="A80" s="1">
        <f t="shared" si="34"/>
        <v>6</v>
      </c>
      <c r="B80" s="1">
        <f aca="true" t="shared" si="40" ref="B80:O80">IF($D58&lt;&gt;0,B34*$D58,B34)</f>
        <v>0</v>
      </c>
      <c r="C80" s="1">
        <f t="shared" si="40"/>
        <v>0.11121118561405414</v>
      </c>
      <c r="D80" s="1">
        <f t="shared" si="40"/>
        <v>0.04944494077544621</v>
      </c>
      <c r="E80" s="1">
        <f t="shared" si="40"/>
        <v>0.0016901745082821763</v>
      </c>
      <c r="F80" s="1">
        <f t="shared" si="40"/>
        <v>0</v>
      </c>
      <c r="G80" s="1">
        <f t="shared" si="40"/>
        <v>2.7619480863971377</v>
      </c>
      <c r="H80" s="1">
        <f t="shared" si="40"/>
        <v>0.0029423561303110433</v>
      </c>
      <c r="I80" s="1">
        <f t="shared" si="40"/>
        <v>0.008706990719586574</v>
      </c>
      <c r="J80" s="1">
        <f t="shared" si="40"/>
        <v>0</v>
      </c>
      <c r="K80" s="1">
        <f t="shared" si="40"/>
        <v>0.0018730024448354473</v>
      </c>
      <c r="L80" s="1">
        <f t="shared" si="40"/>
        <v>0.0009582754068935998</v>
      </c>
      <c r="M80" s="1">
        <f t="shared" si="40"/>
        <v>0.00013805795626939263</v>
      </c>
      <c r="N80" s="1">
        <f t="shared" si="40"/>
        <v>0.06108693004718326</v>
      </c>
      <c r="O80" s="1">
        <f t="shared" si="40"/>
        <v>0</v>
      </c>
      <c r="P80" s="1">
        <f t="shared" si="36"/>
        <v>2.999999999999999</v>
      </c>
    </row>
    <row r="81" spans="1:16" ht="12.75">
      <c r="A81" s="1">
        <f t="shared" si="34"/>
        <v>7</v>
      </c>
      <c r="B81" s="1">
        <f aca="true" t="shared" si="41" ref="B81:O81">IF($D59&lt;&gt;0,B35*$D59,B35)</f>
        <v>0.0005335437572433056</v>
      </c>
      <c r="C81" s="1">
        <f t="shared" si="41"/>
        <v>0.07669242661018764</v>
      </c>
      <c r="D81" s="1">
        <f t="shared" si="41"/>
        <v>0.041816854869433394</v>
      </c>
      <c r="E81" s="1">
        <f t="shared" si="41"/>
        <v>0.0018380227020820769</v>
      </c>
      <c r="F81" s="1">
        <f t="shared" si="41"/>
        <v>0</v>
      </c>
      <c r="G81" s="1">
        <f t="shared" si="41"/>
        <v>2.800574847328839</v>
      </c>
      <c r="H81" s="1">
        <f t="shared" si="41"/>
        <v>0.002130469376001164</v>
      </c>
      <c r="I81" s="1">
        <f t="shared" si="41"/>
        <v>0.0018180429755397182</v>
      </c>
      <c r="J81" s="1">
        <f t="shared" si="41"/>
        <v>0</v>
      </c>
      <c r="K81" s="1">
        <f t="shared" si="41"/>
        <v>0.0015020420991732797</v>
      </c>
      <c r="L81" s="1">
        <f t="shared" si="41"/>
        <v>0.0005627544490610641</v>
      </c>
      <c r="M81" s="1">
        <f t="shared" si="41"/>
        <v>0</v>
      </c>
      <c r="N81" s="1">
        <f t="shared" si="41"/>
        <v>0.07246736443363111</v>
      </c>
      <c r="O81" s="1">
        <f t="shared" si="41"/>
        <v>6.363139880832061E-05</v>
      </c>
      <c r="P81" s="1">
        <f t="shared" si="36"/>
        <v>3.0000000000000004</v>
      </c>
    </row>
    <row r="82" spans="1:16" ht="12.75">
      <c r="A82" s="1">
        <f t="shared" si="34"/>
        <v>8</v>
      </c>
      <c r="B82" s="1">
        <f aca="true" t="shared" si="42" ref="B82:O82">IF($D60&lt;&gt;0,B36*$D60,B36)</f>
        <v>0</v>
      </c>
      <c r="C82" s="1">
        <f t="shared" si="42"/>
        <v>0.08608505522598323</v>
      </c>
      <c r="D82" s="1">
        <f t="shared" si="42"/>
        <v>0.0243535366249361</v>
      </c>
      <c r="E82" s="1">
        <f t="shared" si="42"/>
        <v>0.0019095594087689485</v>
      </c>
      <c r="F82" s="1">
        <f t="shared" si="42"/>
        <v>0</v>
      </c>
      <c r="G82" s="1">
        <f t="shared" si="42"/>
        <v>2.819066611415567</v>
      </c>
      <c r="H82" s="1">
        <f t="shared" si="42"/>
        <v>0.002532780487651127</v>
      </c>
      <c r="I82" s="1">
        <f t="shared" si="42"/>
        <v>0.007543965378132923</v>
      </c>
      <c r="J82" s="1">
        <f t="shared" si="42"/>
        <v>0</v>
      </c>
      <c r="K82" s="1">
        <f t="shared" si="42"/>
        <v>0.0019426661074342317</v>
      </c>
      <c r="L82" s="1">
        <f t="shared" si="42"/>
        <v>0</v>
      </c>
      <c r="M82" s="1">
        <f t="shared" si="42"/>
        <v>0</v>
      </c>
      <c r="N82" s="1">
        <f t="shared" si="42"/>
        <v>0.05605375097354806</v>
      </c>
      <c r="O82" s="1">
        <f t="shared" si="42"/>
        <v>0.0005120743779780565</v>
      </c>
      <c r="P82" s="1">
        <f t="shared" si="36"/>
        <v>2.9999999999999996</v>
      </c>
    </row>
    <row r="83" spans="1:16" ht="12.75">
      <c r="A83" s="1">
        <f t="shared" si="34"/>
        <v>9</v>
      </c>
      <c r="B83" s="1">
        <f aca="true" t="shared" si="43" ref="B83:O83">IF($D61&lt;&gt;0,B37*$D61,B37)</f>
        <v>0</v>
      </c>
      <c r="C83" s="1">
        <f t="shared" si="43"/>
        <v>0.12174061614261357</v>
      </c>
      <c r="D83" s="1">
        <f t="shared" si="43"/>
        <v>0.040849419388854245</v>
      </c>
      <c r="E83" s="1">
        <f t="shared" si="43"/>
        <v>0.0014278959445235806</v>
      </c>
      <c r="F83" s="1">
        <f t="shared" si="43"/>
        <v>0</v>
      </c>
      <c r="G83" s="1">
        <f t="shared" si="43"/>
        <v>2.7617845172641236</v>
      </c>
      <c r="H83" s="1">
        <f t="shared" si="43"/>
        <v>0.0028315763671369954</v>
      </c>
      <c r="I83" s="1">
        <f t="shared" si="43"/>
        <v>0.0025777710765832007</v>
      </c>
      <c r="J83" s="1">
        <f t="shared" si="43"/>
        <v>0</v>
      </c>
      <c r="K83" s="1">
        <f t="shared" si="43"/>
        <v>0.00200898663621526</v>
      </c>
      <c r="L83" s="1">
        <f t="shared" si="43"/>
        <v>0.0016454875512914222</v>
      </c>
      <c r="M83" s="1">
        <f t="shared" si="43"/>
        <v>0</v>
      </c>
      <c r="N83" s="1">
        <f t="shared" si="43"/>
        <v>0.06506957187695903</v>
      </c>
      <c r="O83" s="1">
        <f t="shared" si="43"/>
        <v>6.415775169917541E-05</v>
      </c>
      <c r="P83" s="1">
        <f t="shared" si="36"/>
        <v>3</v>
      </c>
    </row>
    <row r="84" spans="1:16" ht="12.75">
      <c r="A84" s="1">
        <f t="shared" si="34"/>
        <v>10</v>
      </c>
      <c r="B84" s="1">
        <f aca="true" t="shared" si="44" ref="B84:O84">IF($D62&lt;&gt;0,B38*$D62,B38)</f>
        <v>0</v>
      </c>
      <c r="C84" s="1">
        <f t="shared" si="44"/>
        <v>0.1414793761219104</v>
      </c>
      <c r="D84" s="1">
        <f t="shared" si="44"/>
        <v>0.05703862452239863</v>
      </c>
      <c r="E84" s="1">
        <f t="shared" si="44"/>
        <v>0.00587515442234414</v>
      </c>
      <c r="F84" s="1">
        <f t="shared" si="44"/>
        <v>0</v>
      </c>
      <c r="G84" s="1">
        <f t="shared" si="44"/>
        <v>2.677741233251517</v>
      </c>
      <c r="H84" s="1">
        <f t="shared" si="44"/>
        <v>0.006261764481059474</v>
      </c>
      <c r="I84" s="1">
        <f t="shared" si="44"/>
        <v>0.009089453827480262</v>
      </c>
      <c r="J84" s="1">
        <f t="shared" si="44"/>
        <v>0</v>
      </c>
      <c r="K84" s="1">
        <f t="shared" si="44"/>
        <v>0.0029118786286988015</v>
      </c>
      <c r="L84" s="1">
        <f t="shared" si="44"/>
        <v>0.0019132049362106855</v>
      </c>
      <c r="M84" s="1">
        <f t="shared" si="44"/>
        <v>0</v>
      </c>
      <c r="N84" s="1">
        <f t="shared" si="44"/>
        <v>0.09768930980838098</v>
      </c>
      <c r="O84" s="1">
        <f t="shared" si="44"/>
        <v>0</v>
      </c>
      <c r="P84" s="1">
        <f t="shared" si="36"/>
        <v>3.000000000000001</v>
      </c>
    </row>
    <row r="85" spans="1:16" ht="12.75">
      <c r="A85" s="1">
        <f t="shared" si="34"/>
        <v>11</v>
      </c>
      <c r="B85" s="1">
        <f aca="true" t="shared" si="45" ref="B85:O85">IF($D63&lt;&gt;0,B39*$D63,B39)</f>
        <v>0</v>
      </c>
      <c r="C85" s="1">
        <f t="shared" si="45"/>
        <v>0.06170011728324781</v>
      </c>
      <c r="D85" s="1">
        <f t="shared" si="45"/>
        <v>0.03247383105201741</v>
      </c>
      <c r="E85" s="1">
        <f t="shared" si="45"/>
        <v>0.0015452336756206907</v>
      </c>
      <c r="F85" s="1">
        <f t="shared" si="45"/>
        <v>0</v>
      </c>
      <c r="G85" s="1">
        <f t="shared" si="45"/>
        <v>2.8290608798247665</v>
      </c>
      <c r="H85" s="1">
        <f t="shared" si="45"/>
        <v>0.0021098309989195465</v>
      </c>
      <c r="I85" s="1">
        <f t="shared" si="45"/>
        <v>0.0032563567228991452</v>
      </c>
      <c r="J85" s="1">
        <f t="shared" si="45"/>
        <v>0</v>
      </c>
      <c r="K85" s="1">
        <f t="shared" si="45"/>
        <v>0.0031132238648498194</v>
      </c>
      <c r="L85" s="1">
        <f t="shared" si="45"/>
        <v>0.0007073460002587834</v>
      </c>
      <c r="M85" s="1">
        <f t="shared" si="45"/>
        <v>0</v>
      </c>
      <c r="N85" s="1">
        <f t="shared" si="45"/>
        <v>0.0660331805774198</v>
      </c>
      <c r="O85" s="1">
        <f t="shared" si="45"/>
        <v>0</v>
      </c>
      <c r="P85" s="1">
        <f t="shared" si="36"/>
        <v>2.999999999999999</v>
      </c>
    </row>
    <row r="86" spans="1:16" ht="12.75">
      <c r="A86" s="1">
        <f t="shared" si="34"/>
        <v>12</v>
      </c>
      <c r="B86" s="1">
        <f aca="true" t="shared" si="46" ref="B86:O86">IF($D64&lt;&gt;0,B40*$D64,B40)</f>
        <v>0</v>
      </c>
      <c r="C86" s="1">
        <f t="shared" si="46"/>
        <v>0.1502059613445299</v>
      </c>
      <c r="D86" s="1">
        <f t="shared" si="46"/>
        <v>0.04510124350005953</v>
      </c>
      <c r="E86" s="1">
        <f t="shared" si="46"/>
        <v>0.0018117213264538911</v>
      </c>
      <c r="F86" s="1">
        <f t="shared" si="46"/>
        <v>0</v>
      </c>
      <c r="G86" s="1">
        <f t="shared" si="46"/>
        <v>2.7144919271125407</v>
      </c>
      <c r="H86" s="1">
        <f t="shared" si="46"/>
        <v>0.005434501989821859</v>
      </c>
      <c r="I86" s="1">
        <f t="shared" si="46"/>
        <v>0.011159104589778136</v>
      </c>
      <c r="J86" s="1">
        <f t="shared" si="46"/>
        <v>0</v>
      </c>
      <c r="K86" s="1">
        <f t="shared" si="46"/>
        <v>0.0017509751834966034</v>
      </c>
      <c r="L86" s="1">
        <f t="shared" si="46"/>
        <v>0</v>
      </c>
      <c r="M86" s="1">
        <f t="shared" si="46"/>
        <v>0</v>
      </c>
      <c r="N86" s="1">
        <f t="shared" si="46"/>
        <v>0.06969385081821369</v>
      </c>
      <c r="O86" s="1">
        <f t="shared" si="46"/>
        <v>0.00035071413510572475</v>
      </c>
      <c r="P86" s="1">
        <f t="shared" si="36"/>
        <v>3</v>
      </c>
    </row>
    <row r="87" spans="1:16" ht="12.75">
      <c r="A87" s="1">
        <f t="shared" si="34"/>
        <v>13</v>
      </c>
      <c r="B87" s="1">
        <f aca="true" t="shared" si="47" ref="B87:O87">IF($D65&lt;&gt;0,B41*$D65,B41)</f>
        <v>0</v>
      </c>
      <c r="C87" s="1">
        <f t="shared" si="47"/>
        <v>0.13791348627647493</v>
      </c>
      <c r="D87" s="1">
        <f t="shared" si="47"/>
        <v>0.04236609025594377</v>
      </c>
      <c r="E87" s="1">
        <f t="shared" si="47"/>
        <v>0.0020193000159070816</v>
      </c>
      <c r="F87" s="1">
        <f t="shared" si="47"/>
        <v>0</v>
      </c>
      <c r="G87" s="1">
        <f t="shared" si="47"/>
        <v>2.736983740993918</v>
      </c>
      <c r="H87" s="1">
        <f t="shared" si="47"/>
        <v>0.0050691602720862395</v>
      </c>
      <c r="I87" s="1">
        <f t="shared" si="47"/>
        <v>0.0074444132279067815</v>
      </c>
      <c r="J87" s="1">
        <f t="shared" si="47"/>
        <v>0</v>
      </c>
      <c r="K87" s="1">
        <f t="shared" si="47"/>
        <v>0.0011651306624061795</v>
      </c>
      <c r="L87" s="1">
        <f t="shared" si="47"/>
        <v>0.0009006248578519655</v>
      </c>
      <c r="M87" s="1">
        <f t="shared" si="47"/>
        <v>0</v>
      </c>
      <c r="N87" s="1">
        <f t="shared" si="47"/>
        <v>0.06613805343750463</v>
      </c>
      <c r="O87" s="1">
        <f t="shared" si="47"/>
        <v>0</v>
      </c>
      <c r="P87" s="1">
        <f t="shared" si="36"/>
        <v>2.999999999999999</v>
      </c>
    </row>
    <row r="88" spans="1:16" ht="12.75">
      <c r="A88" s="1">
        <f t="shared" si="34"/>
        <v>14</v>
      </c>
      <c r="B88" s="1">
        <f aca="true" t="shared" si="48" ref="B88:O88">IF($D66&lt;&gt;0,B42*$D66,B42)</f>
        <v>0</v>
      </c>
      <c r="C88" s="1">
        <f t="shared" si="48"/>
        <v>0.09086494877465678</v>
      </c>
      <c r="D88" s="1">
        <f t="shared" si="48"/>
        <v>0.021503974001232853</v>
      </c>
      <c r="E88" s="1">
        <f t="shared" si="48"/>
        <v>0.007030265331270641</v>
      </c>
      <c r="F88" s="1">
        <f t="shared" si="48"/>
        <v>0</v>
      </c>
      <c r="G88" s="1">
        <f t="shared" si="48"/>
        <v>2.7779275545005864</v>
      </c>
      <c r="H88" s="1">
        <f t="shared" si="48"/>
        <v>0.00531444191632436</v>
      </c>
      <c r="I88" s="1">
        <f t="shared" si="48"/>
        <v>0.006599191133911543</v>
      </c>
      <c r="J88" s="1">
        <f t="shared" si="48"/>
        <v>0</v>
      </c>
      <c r="K88" s="1">
        <f t="shared" si="48"/>
        <v>0.0028484759211526035</v>
      </c>
      <c r="L88" s="1">
        <f t="shared" si="48"/>
        <v>0</v>
      </c>
      <c r="M88" s="1">
        <f t="shared" si="48"/>
        <v>0</v>
      </c>
      <c r="N88" s="1">
        <f t="shared" si="48"/>
        <v>0.08758979703674456</v>
      </c>
      <c r="O88" s="1">
        <f t="shared" si="48"/>
        <v>0.00032135138412027866</v>
      </c>
      <c r="P88" s="1">
        <f t="shared" si="36"/>
        <v>2.9999999999999996</v>
      </c>
    </row>
    <row r="89" spans="1:16" ht="12.75">
      <c r="A89" s="1">
        <f t="shared" si="34"/>
        <v>15</v>
      </c>
      <c r="B89" s="1">
        <f aca="true" t="shared" si="49" ref="B89:O89">IF($D67&lt;&gt;0,B43*$D67,B43)</f>
        <v>0</v>
      </c>
      <c r="C89" s="1">
        <f t="shared" si="49"/>
        <v>0.029059000418248954</v>
      </c>
      <c r="D89" s="1">
        <f t="shared" si="49"/>
        <v>0.0371830689569467</v>
      </c>
      <c r="E89" s="1">
        <f t="shared" si="49"/>
        <v>0.002390202968678864</v>
      </c>
      <c r="F89" s="1">
        <f t="shared" si="49"/>
        <v>0</v>
      </c>
      <c r="G89" s="1">
        <f t="shared" si="49"/>
        <v>2.8363743736258074</v>
      </c>
      <c r="H89" s="1">
        <f t="shared" si="49"/>
        <v>0.0007550545673198615</v>
      </c>
      <c r="I89" s="1">
        <f t="shared" si="49"/>
        <v>0.0012711476241924074</v>
      </c>
      <c r="J89" s="1">
        <f t="shared" si="49"/>
        <v>0</v>
      </c>
      <c r="K89" s="1">
        <f t="shared" si="49"/>
        <v>0.0014963955401095428</v>
      </c>
      <c r="L89" s="1">
        <f t="shared" si="49"/>
        <v>0</v>
      </c>
      <c r="M89" s="1">
        <f t="shared" si="49"/>
        <v>0</v>
      </c>
      <c r="N89" s="1">
        <f t="shared" si="49"/>
        <v>0.09147075629869629</v>
      </c>
      <c r="O89" s="1">
        <f t="shared" si="49"/>
        <v>0</v>
      </c>
      <c r="P89" s="1">
        <f t="shared" si="36"/>
        <v>3</v>
      </c>
    </row>
    <row r="90" spans="1:16" ht="12.75">
      <c r="A90" s="1">
        <f t="shared" si="34"/>
        <v>16</v>
      </c>
      <c r="B90" s="1">
        <f aca="true" t="shared" si="50" ref="B90:O90">IF($D68&lt;&gt;0,B44*$D68,B44)</f>
        <v>0</v>
      </c>
      <c r="C90" s="1">
        <f t="shared" si="50"/>
        <v>0.07629626197715084</v>
      </c>
      <c r="D90" s="1">
        <f t="shared" si="50"/>
        <v>0.01139453288046089</v>
      </c>
      <c r="E90" s="1">
        <f t="shared" si="50"/>
        <v>0.0015836000243175919</v>
      </c>
      <c r="F90" s="1">
        <f t="shared" si="50"/>
        <v>0</v>
      </c>
      <c r="G90" s="1">
        <f t="shared" si="50"/>
        <v>2.8289873365087903</v>
      </c>
      <c r="H90" s="1">
        <f t="shared" si="50"/>
        <v>0.0018270082450943742</v>
      </c>
      <c r="I90" s="1">
        <f t="shared" si="50"/>
        <v>0.005225365564653764</v>
      </c>
      <c r="J90" s="1">
        <f t="shared" si="50"/>
        <v>0</v>
      </c>
      <c r="K90" s="1">
        <f t="shared" si="50"/>
        <v>0.0016420372868460877</v>
      </c>
      <c r="L90" s="1">
        <f t="shared" si="50"/>
        <v>0.0005687744210825654</v>
      </c>
      <c r="M90" s="1">
        <f t="shared" si="50"/>
        <v>0.00017412859223421548</v>
      </c>
      <c r="N90" s="1">
        <f t="shared" si="50"/>
        <v>0.07230095449936955</v>
      </c>
      <c r="O90" s="1">
        <f t="shared" si="50"/>
        <v>0</v>
      </c>
      <c r="P90" s="1">
        <f t="shared" si="36"/>
        <v>3.0000000000000004</v>
      </c>
    </row>
    <row r="91" spans="1:16" ht="12.75">
      <c r="A91" s="1">
        <f t="shared" si="34"/>
        <v>17</v>
      </c>
      <c r="B91" s="1">
        <f aca="true" t="shared" si="51" ref="B91:O91">IF($D69&lt;&gt;0,B45*$D69,B45)</f>
        <v>0</v>
      </c>
      <c r="C91" s="1">
        <f t="shared" si="51"/>
        <v>0.07798907254788805</v>
      </c>
      <c r="D91" s="1">
        <f t="shared" si="51"/>
        <v>0.0284911627416081</v>
      </c>
      <c r="E91" s="1">
        <f t="shared" si="51"/>
        <v>0.0019991441082898268</v>
      </c>
      <c r="F91" s="1">
        <f t="shared" si="51"/>
        <v>0</v>
      </c>
      <c r="G91" s="1">
        <f t="shared" si="51"/>
        <v>2.8256271882736783</v>
      </c>
      <c r="H91" s="1">
        <f t="shared" si="51"/>
        <v>0.0022714779744071266</v>
      </c>
      <c r="I91" s="1">
        <f t="shared" si="51"/>
        <v>0.005311488492053634</v>
      </c>
      <c r="J91" s="1">
        <f t="shared" si="51"/>
        <v>0</v>
      </c>
      <c r="K91" s="1">
        <f t="shared" si="51"/>
        <v>0.0011093476190134808</v>
      </c>
      <c r="L91" s="1">
        <f t="shared" si="51"/>
        <v>0.00031114351688354264</v>
      </c>
      <c r="M91" s="1">
        <f t="shared" si="51"/>
        <v>0</v>
      </c>
      <c r="N91" s="1">
        <f t="shared" si="51"/>
        <v>0.05682600851904469</v>
      </c>
      <c r="O91" s="1">
        <f t="shared" si="51"/>
        <v>6.396620713276937E-05</v>
      </c>
      <c r="P91" s="1">
        <f t="shared" si="36"/>
        <v>3</v>
      </c>
    </row>
    <row r="92" spans="1:16" ht="12.75">
      <c r="A92" s="1">
        <f t="shared" si="34"/>
        <v>18</v>
      </c>
      <c r="B92" s="1">
        <f aca="true" t="shared" si="52" ref="B92:O92">IF($D70&lt;&gt;0,B46*$D70,B46)</f>
        <v>0</v>
      </c>
      <c r="C92" s="1">
        <f t="shared" si="52"/>
        <v>0.002489642472852895</v>
      </c>
      <c r="D92" s="1">
        <f t="shared" si="52"/>
        <v>0.0020416738255950007</v>
      </c>
      <c r="E92" s="1">
        <f t="shared" si="52"/>
        <v>0.0004261095175474907</v>
      </c>
      <c r="F92" s="1">
        <f t="shared" si="52"/>
        <v>0</v>
      </c>
      <c r="G92" s="1">
        <f t="shared" si="52"/>
        <v>2.9918126106289913</v>
      </c>
      <c r="H92" s="1">
        <f t="shared" si="52"/>
        <v>0</v>
      </c>
      <c r="I92" s="1">
        <f t="shared" si="52"/>
        <v>0.0006886643088306555</v>
      </c>
      <c r="J92" s="1">
        <f t="shared" si="52"/>
        <v>0</v>
      </c>
      <c r="K92" s="1">
        <f t="shared" si="52"/>
        <v>0.000774102012740804</v>
      </c>
      <c r="L92" s="1">
        <f t="shared" si="52"/>
        <v>0</v>
      </c>
      <c r="M92" s="1">
        <f t="shared" si="52"/>
        <v>0</v>
      </c>
      <c r="N92" s="1">
        <f t="shared" si="52"/>
        <v>0.001220857786181406</v>
      </c>
      <c r="O92" s="1">
        <f t="shared" si="52"/>
        <v>0.0005463394472606944</v>
      </c>
      <c r="P92" s="1">
        <f t="shared" si="36"/>
        <v>3.0000000000000004</v>
      </c>
    </row>
    <row r="93" spans="1:16" ht="12.75">
      <c r="A93" s="1">
        <f t="shared" si="34"/>
        <v>19</v>
      </c>
      <c r="B93" s="1">
        <f aca="true" t="shared" si="53" ref="B93:O93">IF($D71&lt;&gt;0,B47*$D71,B47)</f>
        <v>0</v>
      </c>
      <c r="C93" s="1">
        <f t="shared" si="53"/>
        <v>1.3151302753427998</v>
      </c>
      <c r="D93" s="1">
        <f t="shared" si="53"/>
        <v>0.0005512500282992833</v>
      </c>
      <c r="E93" s="1">
        <f t="shared" si="53"/>
        <v>0</v>
      </c>
      <c r="F93" s="1">
        <f t="shared" si="53"/>
        <v>0</v>
      </c>
      <c r="G93" s="1">
        <f t="shared" si="53"/>
        <v>1.2531758468311969</v>
      </c>
      <c r="H93" s="1">
        <f t="shared" si="53"/>
        <v>0.01859155152048888</v>
      </c>
      <c r="I93" s="1">
        <f t="shared" si="53"/>
        <v>0.0943306975399374</v>
      </c>
      <c r="J93" s="1">
        <f t="shared" si="53"/>
        <v>0</v>
      </c>
      <c r="K93" s="1">
        <f t="shared" si="53"/>
        <v>0.00010748922238559739</v>
      </c>
      <c r="L93" s="1">
        <f t="shared" si="53"/>
        <v>0</v>
      </c>
      <c r="M93" s="1">
        <f t="shared" si="53"/>
        <v>0</v>
      </c>
      <c r="N93" s="1">
        <f t="shared" si="53"/>
        <v>0.0009712326152875014</v>
      </c>
      <c r="O93" s="1">
        <f t="shared" si="53"/>
        <v>0.00011156304788925664</v>
      </c>
      <c r="P93" s="1">
        <f t="shared" si="36"/>
        <v>2.682969906148285</v>
      </c>
    </row>
    <row r="94" spans="1:16" ht="12.75">
      <c r="A94" s="1">
        <f t="shared" si="34"/>
        <v>20</v>
      </c>
      <c r="B94" s="1">
        <f aca="true" t="shared" si="54" ref="B94:O94">IF($D72&lt;&gt;0,B48*$D72,B48)</f>
        <v>0</v>
      </c>
      <c r="C94" s="1">
        <f t="shared" si="54"/>
        <v>1.3102077910971175</v>
      </c>
      <c r="D94" s="1">
        <f t="shared" si="54"/>
        <v>0.0008299796371034528</v>
      </c>
      <c r="E94" s="1">
        <f t="shared" si="54"/>
        <v>0.00042421642234769435</v>
      </c>
      <c r="F94" s="1">
        <f t="shared" si="54"/>
        <v>0</v>
      </c>
      <c r="G94" s="1">
        <f t="shared" si="54"/>
        <v>1.2559459632888603</v>
      </c>
      <c r="H94" s="1">
        <f t="shared" si="54"/>
        <v>0.02013835784394963</v>
      </c>
      <c r="I94" s="1">
        <f t="shared" si="54"/>
        <v>0.09703449728669693</v>
      </c>
      <c r="J94" s="1">
        <f t="shared" si="54"/>
        <v>0</v>
      </c>
      <c r="K94" s="1">
        <f t="shared" si="54"/>
        <v>0.0005934104146879315</v>
      </c>
      <c r="L94" s="1">
        <f t="shared" si="54"/>
        <v>0.00019807304889380234</v>
      </c>
      <c r="M94" s="1">
        <f t="shared" si="54"/>
        <v>0.00012127894604602838</v>
      </c>
      <c r="N94" s="1">
        <f t="shared" si="54"/>
        <v>0.0013958497873537371</v>
      </c>
      <c r="O94" s="1">
        <f t="shared" si="54"/>
        <v>0</v>
      </c>
      <c r="P94" s="1">
        <f t="shared" si="36"/>
        <v>2.6868894177730573</v>
      </c>
    </row>
    <row r="96" spans="2:7" ht="12.75">
      <c r="B96" s="1" t="s">
        <v>21</v>
      </c>
      <c r="D96" s="1" t="s">
        <v>4</v>
      </c>
      <c r="F96" s="1" t="s">
        <v>22</v>
      </c>
      <c r="G96" s="1" t="s">
        <v>23</v>
      </c>
    </row>
    <row r="97" spans="1:7" ht="12.75">
      <c r="A97" s="1">
        <f>A75</f>
        <v>1</v>
      </c>
      <c r="B97" s="1">
        <f>IF($B53&lt;$G75,$B53,0)</f>
        <v>1.485461652679037</v>
      </c>
      <c r="D97" s="1">
        <f>IF($B97&lt;&gt;0,$G75-$B53,$G75)</f>
        <v>1.2236420445967644</v>
      </c>
      <c r="F97" s="1">
        <f>1.1113*'Data Input'!G5*$B97/($B97+$D97)</f>
        <v>51.89289296800595</v>
      </c>
      <c r="G97" s="1">
        <f>'Data Input'!G5*$D97/($B97+$D97)</f>
        <v>38.46533459191402</v>
      </c>
    </row>
    <row r="98" spans="1:7" ht="12.75">
      <c r="A98" s="1">
        <f aca="true" t="shared" si="55" ref="A98:A116">A76</f>
        <v>2</v>
      </c>
      <c r="B98" s="1">
        <f aca="true" t="shared" si="56" ref="B98:B116">IF($B54&lt;$G76,$B54,0)</f>
        <v>1.617681712980243</v>
      </c>
      <c r="D98" s="1">
        <f aca="true" t="shared" si="57" ref="D98:D116">IF($B98&lt;&gt;0,$G76-$B54,$G76)</f>
        <v>1.1906584887020664</v>
      </c>
      <c r="F98" s="1">
        <f>1.1113*'Data Input'!G6*$B98/($B98+$D98)</f>
        <v>56.17096694200159</v>
      </c>
      <c r="G98" s="1">
        <f>'Data Input'!G6*$D98/($B98+$D98)</f>
        <v>37.20272244938218</v>
      </c>
    </row>
    <row r="99" spans="1:7" ht="12.75">
      <c r="A99" s="1">
        <f t="shared" si="55"/>
        <v>3</v>
      </c>
      <c r="B99" s="1">
        <f t="shared" si="56"/>
        <v>1.54013385478172</v>
      </c>
      <c r="D99" s="1">
        <f t="shared" si="57"/>
        <v>1.2202421989164267</v>
      </c>
      <c r="F99" s="1">
        <f>1.1113*'Data Input'!G7*$B99/($B99+$D99)</f>
        <v>53.77629493384163</v>
      </c>
      <c r="G99" s="1">
        <f>'Data Input'!G7*$D99/($B99+$D99)</f>
        <v>38.33956093418372</v>
      </c>
    </row>
    <row r="100" spans="1:7" ht="12.75">
      <c r="A100" s="1">
        <f t="shared" si="55"/>
        <v>4</v>
      </c>
      <c r="B100" s="1">
        <f t="shared" si="56"/>
        <v>1.5771627345284687</v>
      </c>
      <c r="D100" s="1">
        <f t="shared" si="57"/>
        <v>1.21069797681039</v>
      </c>
      <c r="F100" s="1">
        <f>1.1113*'Data Input'!G8*$B100/($B100+$D100)</f>
        <v>54.80481826838616</v>
      </c>
      <c r="G100" s="1">
        <f>'Data Input'!G8*$D100/($B100+$D100)</f>
        <v>37.857047270416494</v>
      </c>
    </row>
    <row r="101" spans="1:7" ht="12.75">
      <c r="A101" s="1">
        <f t="shared" si="55"/>
        <v>5</v>
      </c>
      <c r="B101" s="1">
        <f t="shared" si="56"/>
        <v>1.6524146344308512</v>
      </c>
      <c r="D101" s="1">
        <f t="shared" si="57"/>
        <v>1.1759512756295583</v>
      </c>
      <c r="F101" s="1">
        <f>1.1113*'Data Input'!G9*$B101/($B101+$D101)</f>
        <v>57.39342005675329</v>
      </c>
      <c r="G101" s="1">
        <f>'Data Input'!G9*$D101/($B101+$D101)</f>
        <v>36.75370164964159</v>
      </c>
    </row>
    <row r="102" spans="1:7" ht="12.75">
      <c r="A102" s="1">
        <f t="shared" si="55"/>
        <v>6</v>
      </c>
      <c r="B102" s="1">
        <f t="shared" si="56"/>
        <v>1.542767549477805</v>
      </c>
      <c r="D102" s="1">
        <f t="shared" si="57"/>
        <v>1.2191805369193327</v>
      </c>
      <c r="F102" s="1">
        <f>1.1113*'Data Input'!G10*$B102/($B102+$D102)</f>
        <v>53.70413309657997</v>
      </c>
      <c r="G102" s="1">
        <f>'Data Input'!G10*$D102/($B102+$D102)</f>
        <v>38.18949554883472</v>
      </c>
    </row>
    <row r="103" spans="1:7" ht="12.75">
      <c r="A103" s="1">
        <f t="shared" si="55"/>
        <v>7</v>
      </c>
      <c r="B103" s="1">
        <f t="shared" si="56"/>
        <v>1.5843001941963033</v>
      </c>
      <c r="D103" s="1">
        <f t="shared" si="57"/>
        <v>1.216274653132536</v>
      </c>
      <c r="F103" s="1">
        <f>1.1113*'Data Input'!G11*$B103/($B103+$D103)</f>
        <v>55.241717759095394</v>
      </c>
      <c r="G103" s="1">
        <f>'Data Input'!G11*$D103/($B103+$D103)</f>
        <v>38.16190456303842</v>
      </c>
    </row>
    <row r="104" spans="1:7" ht="12.75">
      <c r="A104" s="1">
        <f t="shared" si="55"/>
        <v>8</v>
      </c>
      <c r="B104" s="1">
        <f t="shared" si="56"/>
        <v>1.631869317459751</v>
      </c>
      <c r="D104" s="1">
        <f t="shared" si="57"/>
        <v>1.187197293955816</v>
      </c>
      <c r="F104" s="1">
        <f>1.1113*'Data Input'!G12*$B104/($B104+$D104)</f>
        <v>56.564439410982246</v>
      </c>
      <c r="G104" s="1">
        <f>'Data Input'!G12*$D104/($B104+$D104)</f>
        <v>37.02965741835486</v>
      </c>
    </row>
    <row r="105" spans="1:7" ht="12.75">
      <c r="A105" s="1">
        <f t="shared" si="55"/>
        <v>9</v>
      </c>
      <c r="B105" s="1">
        <f t="shared" si="56"/>
        <v>1.518840263495421</v>
      </c>
      <c r="D105" s="1">
        <f t="shared" si="57"/>
        <v>1.2429442537687025</v>
      </c>
      <c r="F105" s="1">
        <f>1.1113*'Data Input'!G13*$B105/($B105+$D105)</f>
        <v>52.5247670187166</v>
      </c>
      <c r="G105" s="1">
        <f>'Data Input'!G13*$D105/($B105+$D105)</f>
        <v>38.67874460657193</v>
      </c>
    </row>
    <row r="106" spans="1:7" ht="12.75">
      <c r="A106" s="1">
        <f t="shared" si="55"/>
        <v>10</v>
      </c>
      <c r="B106" s="1">
        <f t="shared" si="56"/>
        <v>1.3610595393862939</v>
      </c>
      <c r="D106" s="1">
        <f t="shared" si="57"/>
        <v>1.316681693865223</v>
      </c>
      <c r="F106" s="1">
        <f>1.1113*'Data Input'!G14*$B106/($B106+$D106)</f>
        <v>47.46168848098269</v>
      </c>
      <c r="G106" s="1">
        <f>'Data Input'!G14*$D106/($B106+$D106)</f>
        <v>41.31574077118448</v>
      </c>
    </row>
    <row r="107" spans="1:7" ht="12.75">
      <c r="A107" s="1">
        <f t="shared" si="55"/>
        <v>11</v>
      </c>
      <c r="B107" s="1">
        <f t="shared" si="56"/>
        <v>1.6444811589736075</v>
      </c>
      <c r="D107" s="1">
        <f t="shared" si="57"/>
        <v>1.184579720851159</v>
      </c>
      <c r="F107" s="1">
        <f>1.1113*'Data Input'!G15*$B107/($B107+$D107)</f>
        <v>57.023733628140256</v>
      </c>
      <c r="G107" s="1">
        <f>'Data Input'!G15*$D107/($B107+$D107)</f>
        <v>36.96236288298367</v>
      </c>
    </row>
    <row r="108" spans="1:7" ht="12.75">
      <c r="A108" s="1">
        <f t="shared" si="55"/>
        <v>12</v>
      </c>
      <c r="B108" s="1">
        <f t="shared" si="56"/>
        <v>1.4425414176244686</v>
      </c>
      <c r="D108" s="1">
        <f t="shared" si="57"/>
        <v>1.271950509488072</v>
      </c>
      <c r="F108" s="1">
        <f>1.1113*'Data Input'!G16*$B108/($B108+$D108)</f>
        <v>50.192506102484835</v>
      </c>
      <c r="G108" s="1">
        <f>'Data Input'!G16*$D108/($B108+$D108)</f>
        <v>39.82442265591213</v>
      </c>
    </row>
    <row r="109" spans="1:7" ht="12.75">
      <c r="A109" s="1">
        <f t="shared" si="55"/>
        <v>13</v>
      </c>
      <c r="B109" s="1">
        <f t="shared" si="56"/>
        <v>1.4813734768626858</v>
      </c>
      <c r="D109" s="1">
        <f t="shared" si="57"/>
        <v>1.2556102641312323</v>
      </c>
      <c r="F109" s="1">
        <f>1.1113*'Data Input'!G17*$B109/($B109+$D109)</f>
        <v>51.64035914393028</v>
      </c>
      <c r="G109" s="1">
        <f>'Data Input'!G17*$D109/($B109+$D109)</f>
        <v>39.386576402474326</v>
      </c>
    </row>
    <row r="110" spans="1:7" ht="12.75">
      <c r="A110" s="1">
        <f t="shared" si="55"/>
        <v>14</v>
      </c>
      <c r="B110" s="1">
        <f t="shared" si="56"/>
        <v>1.5260024178555884</v>
      </c>
      <c r="D110" s="1">
        <f t="shared" si="57"/>
        <v>1.251925136644998</v>
      </c>
      <c r="F110" s="1">
        <f>1.1113*'Data Input'!G18*$B110/($B110+$D110)</f>
        <v>52.680055139986166</v>
      </c>
      <c r="G110" s="1">
        <f>'Data Input'!G18*$D110/($B110+$D110)</f>
        <v>38.89000905247352</v>
      </c>
    </row>
    <row r="111" spans="1:7" ht="12.75">
      <c r="A111" s="1">
        <f t="shared" si="55"/>
        <v>15</v>
      </c>
      <c r="B111" s="1">
        <f t="shared" si="56"/>
        <v>1.6278964583417883</v>
      </c>
      <c r="D111" s="1">
        <f t="shared" si="57"/>
        <v>1.208477915284019</v>
      </c>
      <c r="F111" s="1">
        <f>1.1113*'Data Input'!G19*$B111/($B111+$D111)</f>
        <v>55.813252925971675</v>
      </c>
      <c r="G111" s="1">
        <f>'Data Input'!G19*$D111/($B111+$D111)</f>
        <v>37.28361034286721</v>
      </c>
    </row>
    <row r="112" spans="1:7" ht="12.75">
      <c r="A112" s="1">
        <f t="shared" si="55"/>
        <v>16</v>
      </c>
      <c r="B112" s="1">
        <f t="shared" si="56"/>
        <v>1.6170040938661074</v>
      </c>
      <c r="D112" s="1">
        <f t="shared" si="57"/>
        <v>1.2119832426426829</v>
      </c>
      <c r="F112" s="1">
        <f>1.1113*'Data Input'!G20*$B112/($B112+$D112)</f>
        <v>55.78529046544758</v>
      </c>
      <c r="G112" s="1">
        <f>'Data Input'!G20*$D112/($B112+$D112)</f>
        <v>37.624772279809605</v>
      </c>
    </row>
    <row r="113" spans="1:7" ht="12.75">
      <c r="A113" s="1">
        <f t="shared" si="55"/>
        <v>17</v>
      </c>
      <c r="B113" s="1">
        <f t="shared" si="56"/>
        <v>1.6428616238757945</v>
      </c>
      <c r="D113" s="1">
        <f t="shared" si="57"/>
        <v>1.1827655643978838</v>
      </c>
      <c r="F113" s="1">
        <f>1.1113*'Data Input'!G21*$B113/($B113+$D113)</f>
        <v>56.983819343837695</v>
      </c>
      <c r="G113" s="1">
        <f>'Data Input'!G21*$D113/($B113+$D113)</f>
        <v>36.916279633008465</v>
      </c>
    </row>
    <row r="114" spans="1:7" ht="12.75">
      <c r="A114" s="1">
        <f t="shared" si="55"/>
        <v>18</v>
      </c>
      <c r="B114" s="1">
        <f t="shared" si="56"/>
        <v>1.9872513400108245</v>
      </c>
      <c r="D114" s="1">
        <f t="shared" si="57"/>
        <v>1.0045612706181668</v>
      </c>
      <c r="F114" s="1">
        <f>1.1113*'Data Input'!G22*$B114/($B114+$D114)</f>
        <v>68.59782325625022</v>
      </c>
      <c r="G114" s="1">
        <f>'Data Input'!G22*$D114/($B114+$D114)</f>
        <v>31.203452752406896</v>
      </c>
    </row>
    <row r="115" spans="1:7" ht="12.75">
      <c r="A115" s="1">
        <f t="shared" si="55"/>
        <v>19</v>
      </c>
      <c r="B115" s="1">
        <f t="shared" si="56"/>
        <v>0</v>
      </c>
      <c r="D115" s="1">
        <f t="shared" si="57"/>
        <v>1.2531758468311969</v>
      </c>
      <c r="F115" s="1">
        <f>1.1113*'Data Input'!G23*$B115/($B115+$D115)</f>
        <v>0</v>
      </c>
      <c r="G115" s="1">
        <f>'Data Input'!G23*$D115/($B115+$D115)</f>
        <v>44.853</v>
      </c>
    </row>
    <row r="116" spans="1:7" ht="12.75">
      <c r="A116" s="1">
        <f t="shared" si="55"/>
        <v>20</v>
      </c>
      <c r="B116" s="1">
        <f t="shared" si="56"/>
        <v>0</v>
      </c>
      <c r="D116" s="1">
        <f t="shared" si="57"/>
        <v>1.2559459632888603</v>
      </c>
      <c r="F116" s="1">
        <f>1.1113*'Data Input'!G24*$B116/($B116+$D116)</f>
        <v>0</v>
      </c>
      <c r="G116" s="1">
        <f>'Data Input'!G24*$D116/($B116+$D116)</f>
        <v>44.784</v>
      </c>
    </row>
  </sheetData>
  <sheetProtection password="C6D8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7">
      <selection activeCell="B28" sqref="B28"/>
    </sheetView>
  </sheetViews>
  <sheetFormatPr defaultColWidth="8.8515625" defaultRowHeight="12.75"/>
  <cols>
    <col min="1" max="16384" width="8.8515625" style="1" customWidth="1"/>
  </cols>
  <sheetData>
    <row r="1" spans="1:16" ht="33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0.2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6" ht="12.75">
      <c r="B3" s="1" t="str">
        <f>'Data Input'!B3</f>
        <v>SiO2</v>
      </c>
      <c r="C3" s="1" t="str">
        <f>'Data Input'!C3</f>
        <v>TiO2</v>
      </c>
      <c r="D3" s="1" t="str">
        <f>'Data Input'!D3</f>
        <v>Al2O3</v>
      </c>
      <c r="E3" s="1" t="str">
        <f>'Data Input'!E3</f>
        <v>Cr2O3</v>
      </c>
      <c r="F3" s="1" t="str">
        <f>'Data Input'!F3</f>
        <v>F2O3</v>
      </c>
      <c r="G3" s="1" t="str">
        <f>'Data Input'!G3</f>
        <v>FeO</v>
      </c>
      <c r="H3" s="1" t="str">
        <f>'Data Input'!H3</f>
        <v>MnO</v>
      </c>
      <c r="I3" s="1" t="str">
        <f>'Data Input'!I3</f>
        <v>MgO</v>
      </c>
      <c r="J3" s="1" t="str">
        <f>'Data Input'!J3</f>
        <v>CaO</v>
      </c>
      <c r="K3" s="1" t="str">
        <f>'Data Input'!K3</f>
        <v>NiO</v>
      </c>
      <c r="L3" s="1" t="str">
        <f>'Data Input'!L3</f>
        <v>ZnO</v>
      </c>
      <c r="M3" s="1" t="str">
        <f>'Data Input'!M3</f>
        <v>NbO</v>
      </c>
      <c r="N3" s="1" t="str">
        <f>'Data Input'!N3</f>
        <v>V2O5</v>
      </c>
      <c r="O3" s="1" t="str">
        <f>'Data Input'!O3</f>
        <v>P2O5</v>
      </c>
      <c r="P3" s="1" t="s">
        <v>19</v>
      </c>
    </row>
    <row r="4" spans="1:16" ht="12.75">
      <c r="A4" s="1">
        <f>'Data Input'!A5</f>
        <v>1</v>
      </c>
      <c r="B4" s="1">
        <f>'Data Input'!B5</f>
        <v>0</v>
      </c>
      <c r="C4" s="1">
        <f>'Data Input'!C5</f>
        <v>4.476</v>
      </c>
      <c r="D4" s="1">
        <f>'Data Input'!D5</f>
        <v>1.823</v>
      </c>
      <c r="E4" s="1">
        <f>'Data Input'!E5</f>
        <v>0.07</v>
      </c>
      <c r="F4" s="1">
        <f>Sheet2!F97</f>
        <v>51.89289296800595</v>
      </c>
      <c r="G4" s="1">
        <f>Sheet2!G97</f>
        <v>38.46533459191402</v>
      </c>
      <c r="H4" s="1">
        <f>'Data Input'!H5</f>
        <v>0.158</v>
      </c>
      <c r="I4" s="1">
        <f>'Data Input'!I5</f>
        <v>0.249</v>
      </c>
      <c r="J4" s="1">
        <f>'Data Input'!J5</f>
        <v>0</v>
      </c>
      <c r="K4" s="1">
        <f>'Data Input'!K5</f>
        <v>0.035</v>
      </c>
      <c r="L4" s="1">
        <f>'Data Input'!L5</f>
        <v>0.019</v>
      </c>
      <c r="M4" s="1">
        <f>'Data Input'!M5</f>
        <v>0</v>
      </c>
      <c r="N4" s="1">
        <f>'Data Input'!N5</f>
        <v>2.306</v>
      </c>
      <c r="O4" s="1">
        <f>'Data Input'!O5</f>
        <v>0.008</v>
      </c>
      <c r="P4" s="1">
        <f>SUM(B4:O4)</f>
        <v>99.50222755991997</v>
      </c>
    </row>
    <row r="5" spans="1:16" ht="12.75">
      <c r="A5" s="1">
        <f>'Data Input'!A6</f>
        <v>2</v>
      </c>
      <c r="B5" s="1">
        <f>'Data Input'!B6</f>
        <v>0</v>
      </c>
      <c r="C5" s="1">
        <f>'Data Input'!C6</f>
        <v>3.088</v>
      </c>
      <c r="D5" s="1">
        <f>'Data Input'!D6</f>
        <v>0.714</v>
      </c>
      <c r="E5" s="1">
        <f>'Data Input'!E6</f>
        <v>0.043</v>
      </c>
      <c r="F5" s="1">
        <f>Sheet2!F98</f>
        <v>56.17096694200159</v>
      </c>
      <c r="G5" s="1">
        <f>Sheet2!G98</f>
        <v>37.20272244938218</v>
      </c>
      <c r="H5" s="1">
        <f>'Data Input'!H6</f>
        <v>0.111</v>
      </c>
      <c r="I5" s="1">
        <f>'Data Input'!I6</f>
        <v>0.12</v>
      </c>
      <c r="J5" s="1">
        <f>'Data Input'!J6</f>
        <v>0</v>
      </c>
      <c r="K5" s="1">
        <f>'Data Input'!K6</f>
        <v>0.059</v>
      </c>
      <c r="L5" s="1">
        <f>'Data Input'!L6</f>
        <v>0</v>
      </c>
      <c r="M5" s="1">
        <f>'Data Input'!M6</f>
        <v>0</v>
      </c>
      <c r="N5" s="1">
        <f>'Data Input'!N6</f>
        <v>2.23</v>
      </c>
      <c r="O5" s="1">
        <f>'Data Input'!O6</f>
        <v>0.02</v>
      </c>
      <c r="P5" s="1">
        <f aca="true" t="shared" si="0" ref="P5:P23">SUM(B5:O5)</f>
        <v>99.75868939138378</v>
      </c>
    </row>
    <row r="6" spans="1:16" ht="12.75">
      <c r="A6" s="1">
        <f>'Data Input'!A7</f>
        <v>3</v>
      </c>
      <c r="B6" s="1">
        <f>'Data Input'!B7</f>
        <v>0</v>
      </c>
      <c r="C6" s="1">
        <f>'Data Input'!C7</f>
        <v>3.618</v>
      </c>
      <c r="D6" s="1">
        <f>'Data Input'!D7</f>
        <v>1.3</v>
      </c>
      <c r="E6" s="1">
        <f>'Data Input'!E7</f>
        <v>0.065</v>
      </c>
      <c r="F6" s="1">
        <f>Sheet2!F99</f>
        <v>53.77629493384163</v>
      </c>
      <c r="G6" s="1">
        <f>Sheet2!G99</f>
        <v>38.33956093418372</v>
      </c>
      <c r="H6" s="1">
        <f>'Data Input'!H7</f>
        <v>0.127</v>
      </c>
      <c r="I6" s="1">
        <f>'Data Input'!I7</f>
        <v>0.105</v>
      </c>
      <c r="J6" s="1">
        <f>'Data Input'!J7</f>
        <v>0</v>
      </c>
      <c r="K6" s="1">
        <f>'Data Input'!K7</f>
        <v>0.052</v>
      </c>
      <c r="L6" s="1">
        <f>'Data Input'!L7</f>
        <v>0</v>
      </c>
      <c r="M6" s="1">
        <f>'Data Input'!M7</f>
        <v>0</v>
      </c>
      <c r="N6" s="1">
        <f>'Data Input'!N7</f>
        <v>2.552</v>
      </c>
      <c r="O6" s="1">
        <f>'Data Input'!O7</f>
        <v>0</v>
      </c>
      <c r="P6" s="1">
        <f t="shared" si="0"/>
        <v>99.93485586802537</v>
      </c>
    </row>
    <row r="7" spans="1:16" ht="12.75">
      <c r="A7" s="1">
        <f>'Data Input'!A8</f>
        <v>4</v>
      </c>
      <c r="B7" s="1">
        <f>'Data Input'!B8</f>
        <v>0</v>
      </c>
      <c r="C7" s="1">
        <f>'Data Input'!C8</f>
        <v>3.449</v>
      </c>
      <c r="D7" s="1">
        <f>'Data Input'!D8</f>
        <v>0.845</v>
      </c>
      <c r="E7" s="1">
        <f>'Data Input'!E8</f>
        <v>0.07</v>
      </c>
      <c r="F7" s="1">
        <f>Sheet2!F100</f>
        <v>54.80481826838616</v>
      </c>
      <c r="G7" s="1">
        <f>Sheet2!G100</f>
        <v>37.857047270416494</v>
      </c>
      <c r="H7" s="1">
        <f>'Data Input'!H8</f>
        <v>0.097</v>
      </c>
      <c r="I7" s="1">
        <f>'Data Input'!I8</f>
        <v>0.106</v>
      </c>
      <c r="J7" s="1">
        <f>'Data Input'!J8</f>
        <v>0</v>
      </c>
      <c r="K7" s="1">
        <f>'Data Input'!K8</f>
        <v>0.045</v>
      </c>
      <c r="L7" s="1">
        <f>'Data Input'!L8</f>
        <v>0.027</v>
      </c>
      <c r="M7" s="1">
        <f>'Data Input'!M8</f>
        <v>0</v>
      </c>
      <c r="N7" s="1">
        <f>'Data Input'!N8</f>
        <v>2.431</v>
      </c>
      <c r="O7" s="1">
        <f>'Data Input'!O8</f>
        <v>0</v>
      </c>
      <c r="P7" s="1">
        <f t="shared" si="0"/>
        <v>99.73186553880264</v>
      </c>
    </row>
    <row r="8" spans="1:16" ht="12.75">
      <c r="A8" s="1">
        <f>'Data Input'!A9</f>
        <v>5</v>
      </c>
      <c r="B8" s="1">
        <f>'Data Input'!B9</f>
        <v>0</v>
      </c>
      <c r="C8" s="1">
        <f>'Data Input'!C9</f>
        <v>2.58</v>
      </c>
      <c r="D8" s="1">
        <f>'Data Input'!D9</f>
        <v>0.683</v>
      </c>
      <c r="E8" s="1">
        <f>'Data Input'!E9</f>
        <v>0.047</v>
      </c>
      <c r="F8" s="1">
        <f>Sheet2!F101</f>
        <v>57.39342005675329</v>
      </c>
      <c r="G8" s="1">
        <f>Sheet2!G101</f>
        <v>36.75370164964159</v>
      </c>
      <c r="H8" s="1">
        <f>'Data Input'!H9</f>
        <v>0.062</v>
      </c>
      <c r="I8" s="1">
        <f>'Data Input'!I9</f>
        <v>0.079</v>
      </c>
      <c r="J8" s="1">
        <f>'Data Input'!J9</f>
        <v>0</v>
      </c>
      <c r="K8" s="1">
        <f>'Data Input'!K9</f>
        <v>0.061</v>
      </c>
      <c r="L8" s="1">
        <f>'Data Input'!L9</f>
        <v>0.041</v>
      </c>
      <c r="M8" s="1">
        <f>'Data Input'!M9</f>
        <v>0</v>
      </c>
      <c r="N8" s="1">
        <f>'Data Input'!N9</f>
        <v>2.201</v>
      </c>
      <c r="O8" s="1">
        <f>'Data Input'!O9</f>
        <v>0</v>
      </c>
      <c r="P8" s="1">
        <f t="shared" si="0"/>
        <v>99.90112170639487</v>
      </c>
    </row>
    <row r="9" spans="1:16" ht="12.75">
      <c r="A9" s="1">
        <f>'Data Input'!A10</f>
        <v>6</v>
      </c>
      <c r="B9" s="1">
        <f>'Data Input'!B10</f>
        <v>0</v>
      </c>
      <c r="C9" s="1">
        <f>'Data Input'!C10</f>
        <v>3.874</v>
      </c>
      <c r="D9" s="1">
        <f>'Data Input'!D10</f>
        <v>1.099</v>
      </c>
      <c r="E9" s="1">
        <f>'Data Input'!E10</f>
        <v>0.056</v>
      </c>
      <c r="F9" s="1">
        <f>Sheet2!F102</f>
        <v>53.70413309657997</v>
      </c>
      <c r="G9" s="1">
        <f>Sheet2!G102</f>
        <v>38.18949554883472</v>
      </c>
      <c r="H9" s="1">
        <f>'Data Input'!H10</f>
        <v>0.091</v>
      </c>
      <c r="I9" s="1">
        <f>'Data Input'!I10</f>
        <v>0.153</v>
      </c>
      <c r="J9" s="1">
        <f>'Data Input'!J10</f>
        <v>0</v>
      </c>
      <c r="K9" s="1">
        <f>'Data Input'!K10</f>
        <v>0.061</v>
      </c>
      <c r="L9" s="1">
        <f>'Data Input'!L10</f>
        <v>0.034</v>
      </c>
      <c r="M9" s="1">
        <f>'Data Input'!M10</f>
        <v>0.008</v>
      </c>
      <c r="N9" s="1">
        <f>'Data Input'!N10</f>
        <v>2.422</v>
      </c>
      <c r="O9" s="1">
        <f>'Data Input'!O10</f>
        <v>0</v>
      </c>
      <c r="P9" s="1">
        <f t="shared" si="0"/>
        <v>99.69162864541471</v>
      </c>
    </row>
    <row r="10" spans="1:16" ht="12.75">
      <c r="A10" s="1">
        <f>'Data Input'!A11</f>
        <v>7</v>
      </c>
      <c r="B10" s="1">
        <f>'Data Input'!B11</f>
        <v>0.014</v>
      </c>
      <c r="C10" s="1">
        <f>'Data Input'!C11</f>
        <v>2.676</v>
      </c>
      <c r="D10" s="1">
        <f>'Data Input'!D11</f>
        <v>0.931</v>
      </c>
      <c r="E10" s="1">
        <f>'Data Input'!E11</f>
        <v>0.061</v>
      </c>
      <c r="F10" s="1">
        <f>Sheet2!F103</f>
        <v>55.241717759095394</v>
      </c>
      <c r="G10" s="1">
        <f>Sheet2!G103</f>
        <v>38.16190456303842</v>
      </c>
      <c r="H10" s="1">
        <f>'Data Input'!H11</f>
        <v>0.066</v>
      </c>
      <c r="I10" s="1">
        <f>'Data Input'!I11</f>
        <v>0.032</v>
      </c>
      <c r="J10" s="1">
        <f>'Data Input'!J11</f>
        <v>0</v>
      </c>
      <c r="K10" s="1">
        <f>'Data Input'!K11</f>
        <v>0.049</v>
      </c>
      <c r="L10" s="1">
        <f>'Data Input'!L11</f>
        <v>0.02</v>
      </c>
      <c r="M10" s="1">
        <f>'Data Input'!M11</f>
        <v>0</v>
      </c>
      <c r="N10" s="1">
        <f>'Data Input'!N11</f>
        <v>2.878</v>
      </c>
      <c r="O10" s="1">
        <f>'Data Input'!O11</f>
        <v>0.002</v>
      </c>
      <c r="P10" s="1">
        <f t="shared" si="0"/>
        <v>100.13262232213381</v>
      </c>
    </row>
    <row r="11" spans="1:16" ht="12.75">
      <c r="A11" s="1">
        <f>'Data Input'!A12</f>
        <v>8</v>
      </c>
      <c r="B11" s="1">
        <f>'Data Input'!B12</f>
        <v>0</v>
      </c>
      <c r="C11" s="1">
        <f>'Data Input'!C12</f>
        <v>2.986</v>
      </c>
      <c r="D11" s="1">
        <f>'Data Input'!D12</f>
        <v>0.539</v>
      </c>
      <c r="E11" s="1">
        <f>'Data Input'!E12</f>
        <v>0.063</v>
      </c>
      <c r="F11" s="1">
        <f>Sheet2!F104</f>
        <v>56.564439410982246</v>
      </c>
      <c r="G11" s="1">
        <f>Sheet2!G104</f>
        <v>37.02965741835486</v>
      </c>
      <c r="H11" s="1">
        <f>'Data Input'!H12</f>
        <v>0.078</v>
      </c>
      <c r="I11" s="1">
        <f>'Data Input'!I12</f>
        <v>0.132</v>
      </c>
      <c r="J11" s="1">
        <f>'Data Input'!J12</f>
        <v>0</v>
      </c>
      <c r="K11" s="1">
        <f>'Data Input'!K12</f>
        <v>0.063</v>
      </c>
      <c r="L11" s="1">
        <f>'Data Input'!L12</f>
        <v>0</v>
      </c>
      <c r="M11" s="1">
        <f>'Data Input'!M12</f>
        <v>0</v>
      </c>
      <c r="N11" s="1">
        <f>'Data Input'!N12</f>
        <v>2.213</v>
      </c>
      <c r="O11" s="1">
        <f>'Data Input'!O12</f>
        <v>0.016</v>
      </c>
      <c r="P11" s="1">
        <f t="shared" si="0"/>
        <v>99.68409682933711</v>
      </c>
    </row>
    <row r="12" spans="1:16" ht="12.75">
      <c r="A12" s="1">
        <f>'Data Input'!A13</f>
        <v>9</v>
      </c>
      <c r="B12" s="1">
        <f>'Data Input'!B13</f>
        <v>0</v>
      </c>
      <c r="C12" s="1">
        <f>'Data Input'!C13</f>
        <v>4.213</v>
      </c>
      <c r="D12" s="1">
        <f>'Data Input'!D13</f>
        <v>0.902</v>
      </c>
      <c r="E12" s="1">
        <f>'Data Input'!E13</f>
        <v>0.047</v>
      </c>
      <c r="F12" s="1">
        <f>Sheet2!F105</f>
        <v>52.5247670187166</v>
      </c>
      <c r="G12" s="1">
        <f>Sheet2!G105</f>
        <v>38.67874460657193</v>
      </c>
      <c r="H12" s="1">
        <f>'Data Input'!H13</f>
        <v>0.087</v>
      </c>
      <c r="I12" s="1">
        <f>'Data Input'!I13</f>
        <v>0.045</v>
      </c>
      <c r="J12" s="1">
        <f>'Data Input'!J13</f>
        <v>0</v>
      </c>
      <c r="K12" s="1">
        <f>'Data Input'!K13</f>
        <v>0.065</v>
      </c>
      <c r="L12" s="1">
        <f>'Data Input'!L13</f>
        <v>0.058</v>
      </c>
      <c r="M12" s="1">
        <f>'Data Input'!M13</f>
        <v>0</v>
      </c>
      <c r="N12" s="1">
        <f>'Data Input'!N13</f>
        <v>2.563</v>
      </c>
      <c r="O12" s="1">
        <f>'Data Input'!O13</f>
        <v>0.002</v>
      </c>
      <c r="P12" s="1">
        <f t="shared" si="0"/>
        <v>99.18551162528854</v>
      </c>
    </row>
    <row r="13" spans="1:16" ht="12.75">
      <c r="A13" s="1">
        <f>'Data Input'!A14</f>
        <v>10</v>
      </c>
      <c r="B13" s="1">
        <f>'Data Input'!B14</f>
        <v>0</v>
      </c>
      <c r="C13" s="1">
        <f>'Data Input'!C14</f>
        <v>4.937</v>
      </c>
      <c r="D13" s="1">
        <f>'Data Input'!D14</f>
        <v>1.27</v>
      </c>
      <c r="E13" s="1">
        <f>'Data Input'!E14</f>
        <v>0.195</v>
      </c>
      <c r="F13" s="1">
        <f>Sheet2!F106</f>
        <v>47.46168848098269</v>
      </c>
      <c r="G13" s="1">
        <f>Sheet2!G106</f>
        <v>41.31574077118448</v>
      </c>
      <c r="H13" s="1">
        <f>'Data Input'!H14</f>
        <v>0.194</v>
      </c>
      <c r="I13" s="1">
        <f>'Data Input'!I14</f>
        <v>0.16</v>
      </c>
      <c r="J13" s="1">
        <f>'Data Input'!J14</f>
        <v>0</v>
      </c>
      <c r="K13" s="1">
        <f>'Data Input'!K14</f>
        <v>0.095</v>
      </c>
      <c r="L13" s="1">
        <f>'Data Input'!L14</f>
        <v>0.068</v>
      </c>
      <c r="M13" s="1">
        <f>'Data Input'!M14</f>
        <v>0</v>
      </c>
      <c r="N13" s="1">
        <f>'Data Input'!N14</f>
        <v>3.88</v>
      </c>
      <c r="O13" s="1">
        <f>'Data Input'!O14</f>
        <v>0</v>
      </c>
      <c r="P13" s="1">
        <f t="shared" si="0"/>
        <v>99.57642925216716</v>
      </c>
    </row>
    <row r="14" spans="1:16" ht="12.75">
      <c r="A14" s="1">
        <f>'Data Input'!A15</f>
        <v>11</v>
      </c>
      <c r="B14" s="1">
        <f>'Data Input'!B15</f>
        <v>0</v>
      </c>
      <c r="C14" s="1">
        <f>'Data Input'!C15</f>
        <v>2.141</v>
      </c>
      <c r="D14" s="1">
        <f>'Data Input'!D15</f>
        <v>0.719</v>
      </c>
      <c r="E14" s="1">
        <f>'Data Input'!E15</f>
        <v>0.051</v>
      </c>
      <c r="F14" s="1">
        <f>Sheet2!F107</f>
        <v>57.023733628140256</v>
      </c>
      <c r="G14" s="1">
        <f>Sheet2!G107</f>
        <v>36.96236288298367</v>
      </c>
      <c r="H14" s="1">
        <f>'Data Input'!H15</f>
        <v>0.065</v>
      </c>
      <c r="I14" s="1">
        <f>'Data Input'!I15</f>
        <v>0.057</v>
      </c>
      <c r="J14" s="1">
        <f>'Data Input'!J15</f>
        <v>0</v>
      </c>
      <c r="K14" s="1">
        <f>'Data Input'!K15</f>
        <v>0.101</v>
      </c>
      <c r="L14" s="1">
        <f>'Data Input'!L15</f>
        <v>0.025</v>
      </c>
      <c r="M14" s="1">
        <f>'Data Input'!M15</f>
        <v>0</v>
      </c>
      <c r="N14" s="1">
        <f>'Data Input'!N15</f>
        <v>2.608</v>
      </c>
      <c r="O14" s="1">
        <f>'Data Input'!O15</f>
        <v>0</v>
      </c>
      <c r="P14" s="1">
        <f t="shared" si="0"/>
        <v>99.75309651112393</v>
      </c>
    </row>
    <row r="15" spans="1:16" ht="12.75">
      <c r="A15" s="1">
        <f>'Data Input'!A16</f>
        <v>12</v>
      </c>
      <c r="B15" s="1">
        <f>'Data Input'!B16</f>
        <v>0</v>
      </c>
      <c r="C15" s="1">
        <f>'Data Input'!C16</f>
        <v>5.23</v>
      </c>
      <c r="D15" s="1">
        <f>'Data Input'!D16</f>
        <v>1.002</v>
      </c>
      <c r="E15" s="1">
        <f>'Data Input'!E16</f>
        <v>0.06</v>
      </c>
      <c r="F15" s="1">
        <f>Sheet2!F108</f>
        <v>50.192506102484835</v>
      </c>
      <c r="G15" s="1">
        <f>Sheet2!G108</f>
        <v>39.82442265591213</v>
      </c>
      <c r="H15" s="1">
        <f>'Data Input'!H16</f>
        <v>0.168</v>
      </c>
      <c r="I15" s="1">
        <f>'Data Input'!I16</f>
        <v>0.196</v>
      </c>
      <c r="J15" s="1">
        <f>'Data Input'!J16</f>
        <v>0</v>
      </c>
      <c r="K15" s="1">
        <f>'Data Input'!K16</f>
        <v>0.057</v>
      </c>
      <c r="L15" s="1">
        <f>'Data Input'!L16</f>
        <v>0</v>
      </c>
      <c r="M15" s="1">
        <f>'Data Input'!M16</f>
        <v>0</v>
      </c>
      <c r="N15" s="1">
        <f>'Data Input'!N16</f>
        <v>2.762</v>
      </c>
      <c r="O15" s="1">
        <f>'Data Input'!O16</f>
        <v>0.011</v>
      </c>
      <c r="P15" s="1">
        <f t="shared" si="0"/>
        <v>99.50292875839698</v>
      </c>
    </row>
    <row r="16" spans="1:16" ht="12.75">
      <c r="A16" s="1">
        <f>'Data Input'!A17</f>
        <v>13</v>
      </c>
      <c r="B16" s="1">
        <f>'Data Input'!B17</f>
        <v>0</v>
      </c>
      <c r="C16" s="1">
        <f>'Data Input'!C17</f>
        <v>4.811</v>
      </c>
      <c r="D16" s="1">
        <f>'Data Input'!D17</f>
        <v>0.943</v>
      </c>
      <c r="E16" s="1">
        <f>'Data Input'!E17</f>
        <v>0.067</v>
      </c>
      <c r="F16" s="1">
        <f>Sheet2!F109</f>
        <v>51.64035914393028</v>
      </c>
      <c r="G16" s="1">
        <f>Sheet2!G109</f>
        <v>39.386576402474326</v>
      </c>
      <c r="H16" s="1">
        <f>'Data Input'!H17</f>
        <v>0.157</v>
      </c>
      <c r="I16" s="1">
        <f>'Data Input'!I17</f>
        <v>0.131</v>
      </c>
      <c r="J16" s="1">
        <f>'Data Input'!J17</f>
        <v>0</v>
      </c>
      <c r="K16" s="1">
        <f>'Data Input'!K17</f>
        <v>0.038</v>
      </c>
      <c r="L16" s="1">
        <f>'Data Input'!L17</f>
        <v>0.032</v>
      </c>
      <c r="M16" s="1">
        <f>'Data Input'!M17</f>
        <v>0</v>
      </c>
      <c r="N16" s="1">
        <f>'Data Input'!N17</f>
        <v>2.626</v>
      </c>
      <c r="O16" s="1">
        <f>'Data Input'!O17</f>
        <v>0</v>
      </c>
      <c r="P16" s="1">
        <f t="shared" si="0"/>
        <v>99.83193554640461</v>
      </c>
    </row>
    <row r="17" spans="1:16" ht="12.75">
      <c r="A17" s="1">
        <f>'Data Input'!A18</f>
        <v>14</v>
      </c>
      <c r="B17" s="1">
        <f>'Data Input'!B18</f>
        <v>0</v>
      </c>
      <c r="C17" s="1">
        <f>'Data Input'!C18</f>
        <v>3.139</v>
      </c>
      <c r="D17" s="1">
        <f>'Data Input'!D18</f>
        <v>0.474</v>
      </c>
      <c r="E17" s="1">
        <f>'Data Input'!E18</f>
        <v>0.231</v>
      </c>
      <c r="F17" s="1">
        <f>Sheet2!F110</f>
        <v>52.680055139986166</v>
      </c>
      <c r="G17" s="1">
        <f>Sheet2!G110</f>
        <v>38.89000905247352</v>
      </c>
      <c r="H17" s="1">
        <f>'Data Input'!H18</f>
        <v>0.163</v>
      </c>
      <c r="I17" s="1">
        <f>'Data Input'!I18</f>
        <v>0.115</v>
      </c>
      <c r="J17" s="1">
        <f>'Data Input'!J18</f>
        <v>0</v>
      </c>
      <c r="K17" s="1">
        <f>'Data Input'!K18</f>
        <v>0.092</v>
      </c>
      <c r="L17" s="1">
        <f>'Data Input'!L18</f>
        <v>0</v>
      </c>
      <c r="M17" s="1">
        <f>'Data Input'!M18</f>
        <v>0</v>
      </c>
      <c r="N17" s="1">
        <f>'Data Input'!N18</f>
        <v>3.444</v>
      </c>
      <c r="O17" s="1">
        <f>'Data Input'!O18</f>
        <v>0.01</v>
      </c>
      <c r="P17" s="1">
        <f t="shared" si="0"/>
        <v>99.23806419245969</v>
      </c>
    </row>
    <row r="18" spans="1:16" ht="12.75">
      <c r="A18" s="1">
        <f>'Data Input'!A19</f>
        <v>15</v>
      </c>
      <c r="B18" s="1">
        <f>'Data Input'!B19</f>
        <v>0</v>
      </c>
      <c r="C18" s="1">
        <f>'Data Input'!C19</f>
        <v>0.997</v>
      </c>
      <c r="D18" s="1">
        <f>'Data Input'!D19</f>
        <v>0.814</v>
      </c>
      <c r="E18" s="1">
        <f>'Data Input'!E19</f>
        <v>0.078</v>
      </c>
      <c r="F18" s="1">
        <f>Sheet2!F111</f>
        <v>55.813252925971675</v>
      </c>
      <c r="G18" s="1">
        <f>Sheet2!G111</f>
        <v>37.28361034286721</v>
      </c>
      <c r="H18" s="1">
        <f>'Data Input'!H19</f>
        <v>0.023</v>
      </c>
      <c r="I18" s="1">
        <f>'Data Input'!I19</f>
        <v>0.022</v>
      </c>
      <c r="J18" s="1">
        <f>'Data Input'!J19</f>
        <v>0</v>
      </c>
      <c r="K18" s="1">
        <f>'Data Input'!K19</f>
        <v>0.048</v>
      </c>
      <c r="L18" s="1">
        <f>'Data Input'!L19</f>
        <v>0</v>
      </c>
      <c r="M18" s="1">
        <f>'Data Input'!M19</f>
        <v>0</v>
      </c>
      <c r="N18" s="1">
        <f>'Data Input'!N19</f>
        <v>3.572</v>
      </c>
      <c r="O18" s="1">
        <f>'Data Input'!O19</f>
        <v>0</v>
      </c>
      <c r="P18" s="1">
        <f t="shared" si="0"/>
        <v>98.6508632688389</v>
      </c>
    </row>
    <row r="19" spans="1:16" ht="12.75">
      <c r="A19" s="1">
        <f>'Data Input'!A20</f>
        <v>16</v>
      </c>
      <c r="B19" s="1">
        <f>'Data Input'!B20</f>
        <v>0</v>
      </c>
      <c r="C19" s="1">
        <f>'Data Input'!C20</f>
        <v>2.634</v>
      </c>
      <c r="D19" s="1">
        <f>'Data Input'!D20</f>
        <v>0.251</v>
      </c>
      <c r="E19" s="1">
        <f>'Data Input'!E20</f>
        <v>0.052</v>
      </c>
      <c r="F19" s="1">
        <f>Sheet2!F112</f>
        <v>55.78529046544758</v>
      </c>
      <c r="G19" s="1">
        <f>Sheet2!G112</f>
        <v>37.624772279809605</v>
      </c>
      <c r="H19" s="1">
        <f>'Data Input'!H20</f>
        <v>0.056</v>
      </c>
      <c r="I19" s="1">
        <f>'Data Input'!I20</f>
        <v>0.091</v>
      </c>
      <c r="J19" s="1">
        <f>'Data Input'!J20</f>
        <v>0</v>
      </c>
      <c r="K19" s="1">
        <f>'Data Input'!K20</f>
        <v>0.053</v>
      </c>
      <c r="L19" s="1">
        <f>'Data Input'!L20</f>
        <v>0.02</v>
      </c>
      <c r="M19" s="1">
        <f>'Data Input'!M20</f>
        <v>0.01</v>
      </c>
      <c r="N19" s="1">
        <f>'Data Input'!N20</f>
        <v>2.841</v>
      </c>
      <c r="O19" s="1">
        <f>'Data Input'!O20</f>
        <v>0</v>
      </c>
      <c r="P19" s="1">
        <f t="shared" si="0"/>
        <v>99.41806274525716</v>
      </c>
    </row>
    <row r="20" spans="1:16" ht="12.75">
      <c r="A20" s="1">
        <f>'Data Input'!A21</f>
        <v>17</v>
      </c>
      <c r="B20" s="1">
        <f>'Data Input'!B21</f>
        <v>0</v>
      </c>
      <c r="C20" s="1">
        <f>'Data Input'!C21</f>
        <v>2.707</v>
      </c>
      <c r="D20" s="1">
        <f>'Data Input'!D21</f>
        <v>0.631</v>
      </c>
      <c r="E20" s="1">
        <f>'Data Input'!E21</f>
        <v>0.066</v>
      </c>
      <c r="F20" s="1">
        <f>Sheet2!F113</f>
        <v>56.983819343837695</v>
      </c>
      <c r="G20" s="1">
        <f>Sheet2!G113</f>
        <v>36.916279633008465</v>
      </c>
      <c r="H20" s="1">
        <f>'Data Input'!H21</f>
        <v>0.07</v>
      </c>
      <c r="I20" s="1">
        <f>'Data Input'!I21</f>
        <v>0.093</v>
      </c>
      <c r="J20" s="1">
        <f>'Data Input'!J21</f>
        <v>0</v>
      </c>
      <c r="K20" s="1">
        <f>'Data Input'!K21</f>
        <v>0.036</v>
      </c>
      <c r="L20" s="1">
        <f>'Data Input'!L21</f>
        <v>0.011</v>
      </c>
      <c r="M20" s="1">
        <f>'Data Input'!M21</f>
        <v>0</v>
      </c>
      <c r="N20" s="1">
        <f>'Data Input'!N21</f>
        <v>2.245</v>
      </c>
      <c r="O20" s="1">
        <f>'Data Input'!O21</f>
        <v>0.002</v>
      </c>
      <c r="P20" s="1">
        <f t="shared" si="0"/>
        <v>99.76109897684614</v>
      </c>
    </row>
    <row r="21" spans="1:16" ht="12.75">
      <c r="A21" s="1">
        <f>'Data Input'!A22</f>
        <v>18</v>
      </c>
      <c r="B21" s="1">
        <f>'Data Input'!B22</f>
        <v>0</v>
      </c>
      <c r="C21" s="1">
        <f>'Data Input'!C22</f>
        <v>0.086</v>
      </c>
      <c r="D21" s="1">
        <f>'Data Input'!D22</f>
        <v>0.045</v>
      </c>
      <c r="E21" s="1">
        <f>'Data Input'!E22</f>
        <v>0.014</v>
      </c>
      <c r="F21" s="1">
        <f>Sheet2!F114</f>
        <v>68.59782325625022</v>
      </c>
      <c r="G21" s="1">
        <f>Sheet2!G114</f>
        <v>31.203452752406896</v>
      </c>
      <c r="H21" s="1">
        <f>'Data Input'!H22</f>
        <v>0</v>
      </c>
      <c r="I21" s="1">
        <f>'Data Input'!I22</f>
        <v>0.012</v>
      </c>
      <c r="J21" s="1">
        <f>'Data Input'!J22</f>
        <v>0</v>
      </c>
      <c r="K21" s="1">
        <f>'Data Input'!K22</f>
        <v>0.025</v>
      </c>
      <c r="L21" s="1">
        <f>'Data Input'!L22</f>
        <v>0</v>
      </c>
      <c r="M21" s="1">
        <f>'Data Input'!M22</f>
        <v>0</v>
      </c>
      <c r="N21" s="1">
        <f>'Data Input'!N22</f>
        <v>0.048</v>
      </c>
      <c r="O21" s="1">
        <f>'Data Input'!O22</f>
        <v>0.017</v>
      </c>
      <c r="P21" s="1">
        <f t="shared" si="0"/>
        <v>100.04827600865713</v>
      </c>
    </row>
    <row r="22" spans="1:16" ht="12.75">
      <c r="A22" s="1">
        <f>'Data Input'!A23</f>
        <v>19</v>
      </c>
      <c r="B22" s="1">
        <f>'Data Input'!B23</f>
        <v>0</v>
      </c>
      <c r="C22" s="1">
        <f>'Data Input'!C23</f>
        <v>52.346</v>
      </c>
      <c r="D22" s="1">
        <f>'Data Input'!D23</f>
        <v>0.014</v>
      </c>
      <c r="E22" s="1">
        <f>'Data Input'!E23</f>
        <v>0</v>
      </c>
      <c r="F22" s="1">
        <f>Sheet2!F115</f>
        <v>0</v>
      </c>
      <c r="G22" s="1">
        <f>Sheet2!G115</f>
        <v>44.853</v>
      </c>
      <c r="H22" s="1">
        <f>'Data Input'!H23</f>
        <v>0.657</v>
      </c>
      <c r="I22" s="1">
        <f>'Data Input'!I23</f>
        <v>1.894</v>
      </c>
      <c r="J22" s="1">
        <f>'Data Input'!J23</f>
        <v>0</v>
      </c>
      <c r="K22" s="1">
        <f>'Data Input'!K23</f>
        <v>0.004</v>
      </c>
      <c r="L22" s="1">
        <f>'Data Input'!L23</f>
        <v>0</v>
      </c>
      <c r="M22" s="1">
        <f>'Data Input'!M23</f>
        <v>0</v>
      </c>
      <c r="N22" s="1">
        <f>'Data Input'!N23</f>
        <v>0.044</v>
      </c>
      <c r="O22" s="1">
        <f>'Data Input'!O23</f>
        <v>0.004</v>
      </c>
      <c r="P22" s="1">
        <f t="shared" si="0"/>
        <v>99.816</v>
      </c>
    </row>
    <row r="23" spans="1:16" ht="12.75">
      <c r="A23" s="1">
        <f>'Data Input'!A24</f>
        <v>20</v>
      </c>
      <c r="B23" s="1">
        <f>'Data Input'!B24</f>
        <v>0</v>
      </c>
      <c r="C23" s="1">
        <f>'Data Input'!C24</f>
        <v>51.955</v>
      </c>
      <c r="D23" s="1">
        <f>'Data Input'!D24</f>
        <v>0.021</v>
      </c>
      <c r="E23" s="1">
        <f>'Data Input'!E24</f>
        <v>0.016</v>
      </c>
      <c r="F23" s="1">
        <f>Sheet2!F116</f>
        <v>0</v>
      </c>
      <c r="G23" s="1">
        <f>Sheet2!G116</f>
        <v>44.784</v>
      </c>
      <c r="H23" s="1">
        <f>'Data Input'!H24</f>
        <v>0.709</v>
      </c>
      <c r="I23" s="1">
        <f>'Data Input'!I24</f>
        <v>1.941</v>
      </c>
      <c r="J23" s="1">
        <f>'Data Input'!J24</f>
        <v>0</v>
      </c>
      <c r="K23" s="1">
        <f>'Data Input'!K24</f>
        <v>0.022</v>
      </c>
      <c r="L23" s="1">
        <f>'Data Input'!L24</f>
        <v>0.008</v>
      </c>
      <c r="M23" s="1">
        <f>'Data Input'!M24</f>
        <v>0.008</v>
      </c>
      <c r="N23" s="1">
        <f>'Data Input'!N24</f>
        <v>0.063</v>
      </c>
      <c r="O23" s="1">
        <f>'Data Input'!O24</f>
        <v>0</v>
      </c>
      <c r="P23" s="1">
        <f t="shared" si="0"/>
        <v>99.527</v>
      </c>
    </row>
    <row r="26" spans="1:16" ht="18">
      <c r="A26" s="32" t="s">
        <v>31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1" t="str">
        <f>B3</f>
        <v>SiO2</v>
      </c>
      <c r="C27" s="1" t="str">
        <f aca="true" t="shared" si="1" ref="C27:O27">C3</f>
        <v>TiO2</v>
      </c>
      <c r="D27" s="1" t="str">
        <f t="shared" si="1"/>
        <v>Al2O3</v>
      </c>
      <c r="E27" s="1" t="str">
        <f t="shared" si="1"/>
        <v>Cr2O3</v>
      </c>
      <c r="F27" s="1" t="str">
        <f t="shared" si="1"/>
        <v>F2O3</v>
      </c>
      <c r="G27" s="1" t="str">
        <f t="shared" si="1"/>
        <v>FeO</v>
      </c>
      <c r="H27" s="1" t="str">
        <f t="shared" si="1"/>
        <v>MnO</v>
      </c>
      <c r="I27" s="1" t="str">
        <f t="shared" si="1"/>
        <v>MgO</v>
      </c>
      <c r="J27" s="1" t="str">
        <f t="shared" si="1"/>
        <v>CaO</v>
      </c>
      <c r="K27" s="1" t="str">
        <f t="shared" si="1"/>
        <v>NiO</v>
      </c>
      <c r="L27" s="1" t="str">
        <f t="shared" si="1"/>
        <v>ZnO</v>
      </c>
      <c r="M27" s="1" t="str">
        <f t="shared" si="1"/>
        <v>NbO</v>
      </c>
      <c r="N27" s="1" t="str">
        <f t="shared" si="1"/>
        <v>V2O5</v>
      </c>
      <c r="O27" s="1" t="str">
        <f t="shared" si="1"/>
        <v>P2O5</v>
      </c>
      <c r="P27" s="1" t="s">
        <v>27</v>
      </c>
    </row>
    <row r="28" spans="1:16" ht="12.75">
      <c r="A28" s="1">
        <f>A4</f>
        <v>1</v>
      </c>
      <c r="B28" s="1">
        <f>Sheet2!B75</f>
        <v>0</v>
      </c>
      <c r="C28" s="1">
        <f>Sheet2!C75</f>
        <v>0.12803824406432218</v>
      </c>
      <c r="D28" s="1">
        <f>Sheet2!D75</f>
        <v>0.08172813988318954</v>
      </c>
      <c r="E28" s="1">
        <f>Sheet2!E75</f>
        <v>0.0021052435118352015</v>
      </c>
      <c r="F28" s="1">
        <f>Sheet2!B97</f>
        <v>1.485461652679037</v>
      </c>
      <c r="G28" s="1">
        <f>Sheet2!D97</f>
        <v>1.2236420445967644</v>
      </c>
      <c r="H28" s="1">
        <f>Sheet2!H75</f>
        <v>0.0050906320644460035</v>
      </c>
      <c r="I28" s="1">
        <f>Sheet2!I75</f>
        <v>0.014120067575167462</v>
      </c>
      <c r="J28" s="1">
        <f>Sheet2!J75</f>
        <v>0</v>
      </c>
      <c r="K28" s="1">
        <f>Sheet2!K75</f>
        <v>0.0010708714270834493</v>
      </c>
      <c r="L28" s="1">
        <f>Sheet2!L75</f>
        <v>0.0005336122657232523</v>
      </c>
      <c r="M28" s="1">
        <f>Sheet2!M75</f>
        <v>0</v>
      </c>
      <c r="N28" s="1">
        <f>Sheet2!N75</f>
        <v>0.05795544455082668</v>
      </c>
      <c r="O28" s="1">
        <f>Sheet2!O75</f>
        <v>0.00025404738160498126</v>
      </c>
      <c r="P28" s="1">
        <f>SUM(B28:O28)</f>
        <v>3</v>
      </c>
    </row>
    <row r="29" spans="1:16" ht="12.75">
      <c r="A29" s="1">
        <f aca="true" t="shared" si="2" ref="A29:A47">A5</f>
        <v>2</v>
      </c>
      <c r="B29" s="1">
        <f>Sheet2!B76</f>
        <v>0</v>
      </c>
      <c r="C29" s="1">
        <f>Sheet2!C76</f>
        <v>0.08886986843701344</v>
      </c>
      <c r="D29" s="1">
        <f>Sheet2!D76</f>
        <v>0.03220407071343577</v>
      </c>
      <c r="E29" s="1">
        <f>Sheet2!E76</f>
        <v>0.001301069113209033</v>
      </c>
      <c r="F29" s="1">
        <f>Sheet2!B98</f>
        <v>1.617681712980243</v>
      </c>
      <c r="G29" s="1">
        <f>Sheet2!D98</f>
        <v>1.1906584887020664</v>
      </c>
      <c r="H29" s="1">
        <f>Sheet2!H76</f>
        <v>0.003598033597897003</v>
      </c>
      <c r="I29" s="1">
        <f>Sheet2!I76</f>
        <v>0.006846148071217462</v>
      </c>
      <c r="J29" s="1">
        <f>Sheet2!J76</f>
        <v>0</v>
      </c>
      <c r="K29" s="1">
        <f>Sheet2!K76</f>
        <v>0.0018161382785556724</v>
      </c>
      <c r="L29" s="1">
        <f>Sheet2!L76</f>
        <v>0</v>
      </c>
      <c r="M29" s="1">
        <f>Sheet2!M76</f>
        <v>0</v>
      </c>
      <c r="N29" s="1">
        <f>Sheet2!N76</f>
        <v>0.05638549734413871</v>
      </c>
      <c r="O29" s="1">
        <f>Sheet2!O76</f>
        <v>0.0006389727622232601</v>
      </c>
      <c r="P29" s="1">
        <f aca="true" t="shared" si="3" ref="P29:P47">SUM(B29:O29)</f>
        <v>2.9999999999999996</v>
      </c>
    </row>
    <row r="30" spans="1:16" ht="12.75">
      <c r="A30" s="1">
        <f t="shared" si="2"/>
        <v>3</v>
      </c>
      <c r="B30" s="1">
        <f>Sheet2!B77</f>
        <v>0</v>
      </c>
      <c r="C30" s="1">
        <f>Sheet2!C77</f>
        <v>0.10354573674834291</v>
      </c>
      <c r="D30" s="1">
        <f>Sheet2!D77</f>
        <v>0.05830990402137671</v>
      </c>
      <c r="E30" s="1">
        <f>Sheet2!E77</f>
        <v>0.001955832608255136</v>
      </c>
      <c r="F30" s="1">
        <f>Sheet2!B99</f>
        <v>1.54013385478172</v>
      </c>
      <c r="G30" s="1">
        <f>Sheet2!D99</f>
        <v>1.2202421989164267</v>
      </c>
      <c r="H30" s="1">
        <f>Sheet2!H77</f>
        <v>0.0040938541956595</v>
      </c>
      <c r="I30" s="1">
        <f>Sheet2!I77</f>
        <v>0.005957180448326327</v>
      </c>
      <c r="J30" s="1">
        <f>Sheet2!J77</f>
        <v>0</v>
      </c>
      <c r="K30" s="1">
        <f>Sheet2!K77</f>
        <v>0.0015917932492381245</v>
      </c>
      <c r="L30" s="1">
        <f>Sheet2!L77</f>
        <v>0</v>
      </c>
      <c r="M30" s="1">
        <f>Sheet2!M77</f>
        <v>0</v>
      </c>
      <c r="N30" s="1">
        <f>Sheet2!N77</f>
        <v>0.06416964503065427</v>
      </c>
      <c r="O30" s="1">
        <f>Sheet2!O77</f>
        <v>0</v>
      </c>
      <c r="P30" s="1">
        <f t="shared" si="3"/>
        <v>3</v>
      </c>
    </row>
    <row r="31" spans="1:16" ht="12.75">
      <c r="A31" s="1">
        <f t="shared" si="2"/>
        <v>4</v>
      </c>
      <c r="B31" s="1">
        <f>Sheet2!B78</f>
        <v>0</v>
      </c>
      <c r="C31" s="1">
        <f>Sheet2!C78</f>
        <v>0.0991852355051908</v>
      </c>
      <c r="D31" s="1">
        <f>Sheet2!D78</f>
        <v>0.0380842894876156</v>
      </c>
      <c r="E31" s="1">
        <f>Sheet2!E78</f>
        <v>0.002116442823686936</v>
      </c>
      <c r="F31" s="1">
        <f>Sheet2!B100</f>
        <v>1.5771627345284687</v>
      </c>
      <c r="G31" s="1">
        <f>Sheet2!D100</f>
        <v>1.21069797681039</v>
      </c>
      <c r="H31" s="1">
        <f>Sheet2!H78</f>
        <v>0.0031418869818310617</v>
      </c>
      <c r="I31" s="1">
        <f>Sheet2!I78</f>
        <v>0.006042929062413366</v>
      </c>
      <c r="J31" s="1">
        <f>Sheet2!J78</f>
        <v>0</v>
      </c>
      <c r="K31" s="1">
        <f>Sheet2!K78</f>
        <v>0.0013841590708293548</v>
      </c>
      <c r="L31" s="1">
        <f>Sheet2!L78</f>
        <v>0.0007623250129586101</v>
      </c>
      <c r="M31" s="1">
        <f>Sheet2!M78</f>
        <v>0</v>
      </c>
      <c r="N31" s="1">
        <f>Sheet2!N78</f>
        <v>0.06142202071661566</v>
      </c>
      <c r="O31" s="1">
        <f>Sheet2!O78</f>
        <v>0</v>
      </c>
      <c r="P31" s="1">
        <f t="shared" si="3"/>
        <v>3</v>
      </c>
    </row>
    <row r="32" spans="1:16" ht="12.75">
      <c r="A32" s="1">
        <f t="shared" si="2"/>
        <v>5</v>
      </c>
      <c r="B32" s="1">
        <f>Sheet2!B79</f>
        <v>0</v>
      </c>
      <c r="C32" s="1">
        <f>Sheet2!C79</f>
        <v>0.07422884501760932</v>
      </c>
      <c r="D32" s="1">
        <f>Sheet2!D79</f>
        <v>0.030797042690886595</v>
      </c>
      <c r="E32" s="1">
        <f>Sheet2!E79</f>
        <v>0.0014216920043762168</v>
      </c>
      <c r="F32" s="1">
        <f>Sheet2!B101</f>
        <v>1.6524146344308512</v>
      </c>
      <c r="G32" s="1">
        <f>Sheet2!D101</f>
        <v>1.1759512756295583</v>
      </c>
      <c r="H32" s="1">
        <f>Sheet2!H79</f>
        <v>0.0020091375784156485</v>
      </c>
      <c r="I32" s="1">
        <f>Sheet2!I79</f>
        <v>0.004505758231612699</v>
      </c>
      <c r="J32" s="1">
        <f>Sheet2!J79</f>
        <v>0</v>
      </c>
      <c r="K32" s="1">
        <f>Sheet2!K79</f>
        <v>0.0018771651680617597</v>
      </c>
      <c r="L32" s="1">
        <f>Sheet2!L79</f>
        <v>0.0011581356357389847</v>
      </c>
      <c r="M32" s="1">
        <f>Sheet2!M79</f>
        <v>0</v>
      </c>
      <c r="N32" s="1">
        <f>Sheet2!N79</f>
        <v>0.05563631361288903</v>
      </c>
      <c r="O32" s="1">
        <f>Sheet2!O79</f>
        <v>0</v>
      </c>
      <c r="P32" s="1">
        <f t="shared" si="3"/>
        <v>2.9999999999999996</v>
      </c>
    </row>
    <row r="33" spans="1:16" ht="12.75">
      <c r="A33" s="1">
        <f t="shared" si="2"/>
        <v>6</v>
      </c>
      <c r="B33" s="1">
        <f>Sheet2!B80</f>
        <v>0</v>
      </c>
      <c r="C33" s="1">
        <f>Sheet2!C80</f>
        <v>0.11121118561405414</v>
      </c>
      <c r="D33" s="1">
        <f>Sheet2!D80</f>
        <v>0.04944494077544621</v>
      </c>
      <c r="E33" s="1">
        <f>Sheet2!E80</f>
        <v>0.0016901745082821763</v>
      </c>
      <c r="F33" s="1">
        <f>Sheet2!B102</f>
        <v>1.542767549477805</v>
      </c>
      <c r="G33" s="1">
        <f>Sheet2!D102</f>
        <v>1.2191805369193327</v>
      </c>
      <c r="H33" s="1">
        <f>Sheet2!H80</f>
        <v>0.0029423561303110433</v>
      </c>
      <c r="I33" s="1">
        <f>Sheet2!I80</f>
        <v>0.008706990719586574</v>
      </c>
      <c r="J33" s="1">
        <f>Sheet2!J80</f>
        <v>0</v>
      </c>
      <c r="K33" s="1">
        <f>Sheet2!K80</f>
        <v>0.0018730024448354473</v>
      </c>
      <c r="L33" s="1">
        <f>Sheet2!L80</f>
        <v>0.0009582754068935998</v>
      </c>
      <c r="M33" s="1">
        <f>Sheet2!M80</f>
        <v>0.00013805795626939263</v>
      </c>
      <c r="N33" s="1">
        <f>Sheet2!N80</f>
        <v>0.06108693004718326</v>
      </c>
      <c r="O33" s="1">
        <f>Sheet2!O80</f>
        <v>0</v>
      </c>
      <c r="P33" s="1">
        <f t="shared" si="3"/>
        <v>2.999999999999999</v>
      </c>
    </row>
    <row r="34" spans="1:16" ht="12.75">
      <c r="A34" s="1">
        <f t="shared" si="2"/>
        <v>7</v>
      </c>
      <c r="B34" s="1">
        <f>Sheet2!B81</f>
        <v>0.0005335437572433056</v>
      </c>
      <c r="C34" s="1">
        <f>Sheet2!C81</f>
        <v>0.07669242661018764</v>
      </c>
      <c r="D34" s="1">
        <f>Sheet2!D81</f>
        <v>0.041816854869433394</v>
      </c>
      <c r="E34" s="1">
        <f>Sheet2!E81</f>
        <v>0.0018380227020820769</v>
      </c>
      <c r="F34" s="1">
        <f>Sheet2!B103</f>
        <v>1.5843001941963033</v>
      </c>
      <c r="G34" s="1">
        <f>Sheet2!D103</f>
        <v>1.216274653132536</v>
      </c>
      <c r="H34" s="1">
        <f>Sheet2!H81</f>
        <v>0.002130469376001164</v>
      </c>
      <c r="I34" s="1">
        <f>Sheet2!I81</f>
        <v>0.0018180429755397182</v>
      </c>
      <c r="J34" s="1">
        <f>Sheet2!J81</f>
        <v>0</v>
      </c>
      <c r="K34" s="1">
        <f>Sheet2!K81</f>
        <v>0.0015020420991732797</v>
      </c>
      <c r="L34" s="1">
        <f>Sheet2!L81</f>
        <v>0.0005627544490610641</v>
      </c>
      <c r="M34" s="1">
        <f>Sheet2!M81</f>
        <v>0</v>
      </c>
      <c r="N34" s="1">
        <f>Sheet2!N81</f>
        <v>0.07246736443363111</v>
      </c>
      <c r="O34" s="1">
        <f>Sheet2!O81</f>
        <v>6.363139880832061E-05</v>
      </c>
      <c r="P34" s="1">
        <f t="shared" si="3"/>
        <v>3.0000000000000004</v>
      </c>
    </row>
    <row r="35" spans="1:16" ht="12.75">
      <c r="A35" s="1">
        <f t="shared" si="2"/>
        <v>8</v>
      </c>
      <c r="B35" s="1">
        <f>Sheet2!B82</f>
        <v>0</v>
      </c>
      <c r="C35" s="1">
        <f>Sheet2!C82</f>
        <v>0.08608505522598323</v>
      </c>
      <c r="D35" s="1">
        <f>Sheet2!D82</f>
        <v>0.0243535366249361</v>
      </c>
      <c r="E35" s="1">
        <f>Sheet2!E82</f>
        <v>0.0019095594087689485</v>
      </c>
      <c r="F35" s="1">
        <f>Sheet2!B104</f>
        <v>1.631869317459751</v>
      </c>
      <c r="G35" s="1">
        <f>Sheet2!D104</f>
        <v>1.187197293955816</v>
      </c>
      <c r="H35" s="1">
        <f>Sheet2!H82</f>
        <v>0.002532780487651127</v>
      </c>
      <c r="I35" s="1">
        <f>Sheet2!I82</f>
        <v>0.007543965378132923</v>
      </c>
      <c r="J35" s="1">
        <f>Sheet2!J82</f>
        <v>0</v>
      </c>
      <c r="K35" s="1">
        <f>Sheet2!K82</f>
        <v>0.0019426661074342317</v>
      </c>
      <c r="L35" s="1">
        <f>Sheet2!L82</f>
        <v>0</v>
      </c>
      <c r="M35" s="1">
        <f>Sheet2!M82</f>
        <v>0</v>
      </c>
      <c r="N35" s="1">
        <f>Sheet2!N82</f>
        <v>0.05605375097354806</v>
      </c>
      <c r="O35" s="1">
        <f>Sheet2!O82</f>
        <v>0.0005120743779780565</v>
      </c>
      <c r="P35" s="1">
        <f t="shared" si="3"/>
        <v>2.9999999999999996</v>
      </c>
    </row>
    <row r="36" spans="1:16" ht="12.75">
      <c r="A36" s="1">
        <f t="shared" si="2"/>
        <v>9</v>
      </c>
      <c r="B36" s="1">
        <f>Sheet2!B83</f>
        <v>0</v>
      </c>
      <c r="C36" s="1">
        <f>Sheet2!C83</f>
        <v>0.12174061614261357</v>
      </c>
      <c r="D36" s="1">
        <f>Sheet2!D83</f>
        <v>0.040849419388854245</v>
      </c>
      <c r="E36" s="1">
        <f>Sheet2!E83</f>
        <v>0.0014278959445235806</v>
      </c>
      <c r="F36" s="1">
        <f>Sheet2!B105</f>
        <v>1.518840263495421</v>
      </c>
      <c r="G36" s="1">
        <f>Sheet2!D105</f>
        <v>1.2429442537687025</v>
      </c>
      <c r="H36" s="1">
        <f>Sheet2!H83</f>
        <v>0.0028315763671369954</v>
      </c>
      <c r="I36" s="1">
        <f>Sheet2!I83</f>
        <v>0.0025777710765832007</v>
      </c>
      <c r="J36" s="1">
        <f>Sheet2!J83</f>
        <v>0</v>
      </c>
      <c r="K36" s="1">
        <f>Sheet2!K83</f>
        <v>0.00200898663621526</v>
      </c>
      <c r="L36" s="1">
        <f>Sheet2!L83</f>
        <v>0.0016454875512914222</v>
      </c>
      <c r="M36" s="1">
        <f>Sheet2!M83</f>
        <v>0</v>
      </c>
      <c r="N36" s="1">
        <f>Sheet2!N83</f>
        <v>0.06506957187695903</v>
      </c>
      <c r="O36" s="1">
        <f>Sheet2!O83</f>
        <v>6.415775169917541E-05</v>
      </c>
      <c r="P36" s="1">
        <f t="shared" si="3"/>
        <v>3</v>
      </c>
    </row>
    <row r="37" spans="1:16" ht="12.75">
      <c r="A37" s="1">
        <f t="shared" si="2"/>
        <v>10</v>
      </c>
      <c r="B37" s="1">
        <f>Sheet2!B84</f>
        <v>0</v>
      </c>
      <c r="C37" s="1">
        <f>Sheet2!C84</f>
        <v>0.1414793761219104</v>
      </c>
      <c r="D37" s="1">
        <f>Sheet2!D84</f>
        <v>0.05703862452239863</v>
      </c>
      <c r="E37" s="1">
        <f>Sheet2!E84</f>
        <v>0.00587515442234414</v>
      </c>
      <c r="F37" s="1">
        <f>Sheet2!B106</f>
        <v>1.3610595393862939</v>
      </c>
      <c r="G37" s="1">
        <f>Sheet2!D106</f>
        <v>1.316681693865223</v>
      </c>
      <c r="H37" s="1">
        <f>Sheet2!H84</f>
        <v>0.006261764481059474</v>
      </c>
      <c r="I37" s="1">
        <f>Sheet2!I84</f>
        <v>0.009089453827480262</v>
      </c>
      <c r="J37" s="1">
        <f>Sheet2!J84</f>
        <v>0</v>
      </c>
      <c r="K37" s="1">
        <f>Sheet2!K84</f>
        <v>0.0029118786286988015</v>
      </c>
      <c r="L37" s="1">
        <f>Sheet2!L84</f>
        <v>0.0019132049362106855</v>
      </c>
      <c r="M37" s="1">
        <f>Sheet2!M84</f>
        <v>0</v>
      </c>
      <c r="N37" s="1">
        <f>Sheet2!N84</f>
        <v>0.09768930980838098</v>
      </c>
      <c r="O37" s="1">
        <f>Sheet2!O84</f>
        <v>0</v>
      </c>
      <c r="P37" s="1">
        <f t="shared" si="3"/>
        <v>3.000000000000001</v>
      </c>
    </row>
    <row r="38" spans="1:16" ht="12.75">
      <c r="A38" s="1">
        <f t="shared" si="2"/>
        <v>11</v>
      </c>
      <c r="B38" s="1">
        <f>Sheet2!B85</f>
        <v>0</v>
      </c>
      <c r="C38" s="1">
        <f>Sheet2!C85</f>
        <v>0.06170011728324781</v>
      </c>
      <c r="D38" s="1">
        <f>Sheet2!D85</f>
        <v>0.03247383105201741</v>
      </c>
      <c r="E38" s="1">
        <f>Sheet2!E85</f>
        <v>0.0015452336756206907</v>
      </c>
      <c r="F38" s="1">
        <f>Sheet2!B107</f>
        <v>1.6444811589736075</v>
      </c>
      <c r="G38" s="1">
        <f>Sheet2!D107</f>
        <v>1.184579720851159</v>
      </c>
      <c r="H38" s="1">
        <f>Sheet2!H85</f>
        <v>0.0021098309989195465</v>
      </c>
      <c r="I38" s="1">
        <f>Sheet2!I85</f>
        <v>0.0032563567228991452</v>
      </c>
      <c r="J38" s="1">
        <f>Sheet2!J85</f>
        <v>0</v>
      </c>
      <c r="K38" s="1">
        <f>Sheet2!K85</f>
        <v>0.0031132238648498194</v>
      </c>
      <c r="L38" s="1">
        <f>Sheet2!L85</f>
        <v>0.0007073460002587834</v>
      </c>
      <c r="M38" s="1">
        <f>Sheet2!M85</f>
        <v>0</v>
      </c>
      <c r="N38" s="1">
        <f>Sheet2!N85</f>
        <v>0.0660331805774198</v>
      </c>
      <c r="O38" s="1">
        <f>Sheet2!O85</f>
        <v>0</v>
      </c>
      <c r="P38" s="1">
        <f t="shared" si="3"/>
        <v>2.999999999999999</v>
      </c>
    </row>
    <row r="39" spans="1:16" ht="12.75">
      <c r="A39" s="1">
        <f t="shared" si="2"/>
        <v>12</v>
      </c>
      <c r="B39" s="1">
        <f>Sheet2!B86</f>
        <v>0</v>
      </c>
      <c r="C39" s="1">
        <f>Sheet2!C86</f>
        <v>0.1502059613445299</v>
      </c>
      <c r="D39" s="1">
        <f>Sheet2!D86</f>
        <v>0.04510124350005953</v>
      </c>
      <c r="E39" s="1">
        <f>Sheet2!E86</f>
        <v>0.0018117213264538911</v>
      </c>
      <c r="F39" s="1">
        <f>Sheet2!B108</f>
        <v>1.4425414176244686</v>
      </c>
      <c r="G39" s="1">
        <f>Sheet2!D108</f>
        <v>1.271950509488072</v>
      </c>
      <c r="H39" s="1">
        <f>Sheet2!H86</f>
        <v>0.005434501989821859</v>
      </c>
      <c r="I39" s="1">
        <f>Sheet2!I86</f>
        <v>0.011159104589778136</v>
      </c>
      <c r="J39" s="1">
        <f>Sheet2!J86</f>
        <v>0</v>
      </c>
      <c r="K39" s="1">
        <f>Sheet2!K86</f>
        <v>0.0017509751834966034</v>
      </c>
      <c r="L39" s="1">
        <f>Sheet2!L86</f>
        <v>0</v>
      </c>
      <c r="M39" s="1">
        <f>Sheet2!M86</f>
        <v>0</v>
      </c>
      <c r="N39" s="1">
        <f>Sheet2!N86</f>
        <v>0.06969385081821369</v>
      </c>
      <c r="O39" s="1">
        <f>Sheet2!O86</f>
        <v>0.00035071413510572475</v>
      </c>
      <c r="P39" s="1">
        <f t="shared" si="3"/>
        <v>3</v>
      </c>
    </row>
    <row r="40" spans="1:16" ht="12.75">
      <c r="A40" s="1">
        <f t="shared" si="2"/>
        <v>13</v>
      </c>
      <c r="B40" s="1">
        <f>Sheet2!B87</f>
        <v>0</v>
      </c>
      <c r="C40" s="1">
        <f>Sheet2!C87</f>
        <v>0.13791348627647493</v>
      </c>
      <c r="D40" s="1">
        <f>Sheet2!D87</f>
        <v>0.04236609025594377</v>
      </c>
      <c r="E40" s="1">
        <f>Sheet2!E87</f>
        <v>0.0020193000159070816</v>
      </c>
      <c r="F40" s="1">
        <f>Sheet2!B109</f>
        <v>1.4813734768626858</v>
      </c>
      <c r="G40" s="1">
        <f>Sheet2!D109</f>
        <v>1.2556102641312323</v>
      </c>
      <c r="H40" s="1">
        <f>Sheet2!H87</f>
        <v>0.0050691602720862395</v>
      </c>
      <c r="I40" s="1">
        <f>Sheet2!I87</f>
        <v>0.0074444132279067815</v>
      </c>
      <c r="J40" s="1">
        <f>Sheet2!J87</f>
        <v>0</v>
      </c>
      <c r="K40" s="1">
        <f>Sheet2!K87</f>
        <v>0.0011651306624061795</v>
      </c>
      <c r="L40" s="1">
        <f>Sheet2!L87</f>
        <v>0.0009006248578519655</v>
      </c>
      <c r="M40" s="1">
        <f>Sheet2!M87</f>
        <v>0</v>
      </c>
      <c r="N40" s="1">
        <f>Sheet2!N87</f>
        <v>0.06613805343750463</v>
      </c>
      <c r="O40" s="1">
        <f>Sheet2!O87</f>
        <v>0</v>
      </c>
      <c r="P40" s="1">
        <f t="shared" si="3"/>
        <v>2.999999999999999</v>
      </c>
    </row>
    <row r="41" spans="1:16" ht="12.75">
      <c r="A41" s="1">
        <f t="shared" si="2"/>
        <v>14</v>
      </c>
      <c r="B41" s="1">
        <f>Sheet2!B88</f>
        <v>0</v>
      </c>
      <c r="C41" s="1">
        <f>Sheet2!C88</f>
        <v>0.09086494877465678</v>
      </c>
      <c r="D41" s="1">
        <f>Sheet2!D88</f>
        <v>0.021503974001232853</v>
      </c>
      <c r="E41" s="1">
        <f>Sheet2!E88</f>
        <v>0.007030265331270641</v>
      </c>
      <c r="F41" s="1">
        <f>Sheet2!B110</f>
        <v>1.5260024178555884</v>
      </c>
      <c r="G41" s="1">
        <f>Sheet2!D110</f>
        <v>1.251925136644998</v>
      </c>
      <c r="H41" s="1">
        <f>Sheet2!H88</f>
        <v>0.00531444191632436</v>
      </c>
      <c r="I41" s="1">
        <f>Sheet2!I88</f>
        <v>0.006599191133911543</v>
      </c>
      <c r="J41" s="1">
        <f>Sheet2!J88</f>
        <v>0</v>
      </c>
      <c r="K41" s="1">
        <f>Sheet2!K88</f>
        <v>0.0028484759211526035</v>
      </c>
      <c r="L41" s="1">
        <f>Sheet2!L88</f>
        <v>0</v>
      </c>
      <c r="M41" s="1">
        <f>Sheet2!M88</f>
        <v>0</v>
      </c>
      <c r="N41" s="1">
        <f>Sheet2!N88</f>
        <v>0.08758979703674456</v>
      </c>
      <c r="O41" s="1">
        <f>Sheet2!O88</f>
        <v>0.00032135138412027866</v>
      </c>
      <c r="P41" s="1">
        <f t="shared" si="3"/>
        <v>2.9999999999999996</v>
      </c>
    </row>
    <row r="42" spans="1:16" ht="12.75">
      <c r="A42" s="1">
        <f t="shared" si="2"/>
        <v>15</v>
      </c>
      <c r="B42" s="1">
        <f>Sheet2!B89</f>
        <v>0</v>
      </c>
      <c r="C42" s="1">
        <f>Sheet2!C89</f>
        <v>0.029059000418248954</v>
      </c>
      <c r="D42" s="1">
        <f>Sheet2!D89</f>
        <v>0.0371830689569467</v>
      </c>
      <c r="E42" s="1">
        <f>Sheet2!E89</f>
        <v>0.002390202968678864</v>
      </c>
      <c r="F42" s="1">
        <f>Sheet2!B111</f>
        <v>1.6278964583417883</v>
      </c>
      <c r="G42" s="1">
        <f>Sheet2!D111</f>
        <v>1.208477915284019</v>
      </c>
      <c r="H42" s="1">
        <f>Sheet2!H89</f>
        <v>0.0007550545673198615</v>
      </c>
      <c r="I42" s="1">
        <f>Sheet2!I89</f>
        <v>0.0012711476241924074</v>
      </c>
      <c r="J42" s="1">
        <f>Sheet2!J89</f>
        <v>0</v>
      </c>
      <c r="K42" s="1">
        <f>Sheet2!K89</f>
        <v>0.0014963955401095428</v>
      </c>
      <c r="L42" s="1">
        <f>Sheet2!L89</f>
        <v>0</v>
      </c>
      <c r="M42" s="1">
        <f>Sheet2!M89</f>
        <v>0</v>
      </c>
      <c r="N42" s="1">
        <f>Sheet2!N89</f>
        <v>0.09147075629869629</v>
      </c>
      <c r="O42" s="1">
        <f>Sheet2!O89</f>
        <v>0</v>
      </c>
      <c r="P42" s="1">
        <f t="shared" si="3"/>
        <v>3</v>
      </c>
    </row>
    <row r="43" spans="1:16" ht="12.75">
      <c r="A43" s="1">
        <f t="shared" si="2"/>
        <v>16</v>
      </c>
      <c r="B43" s="1">
        <f>Sheet2!B90</f>
        <v>0</v>
      </c>
      <c r="C43" s="1">
        <f>Sheet2!C90</f>
        <v>0.07629626197715084</v>
      </c>
      <c r="D43" s="1">
        <f>Sheet2!D90</f>
        <v>0.01139453288046089</v>
      </c>
      <c r="E43" s="1">
        <f>Sheet2!E90</f>
        <v>0.0015836000243175919</v>
      </c>
      <c r="F43" s="1">
        <f>Sheet2!B112</f>
        <v>1.6170040938661074</v>
      </c>
      <c r="G43" s="1">
        <f>Sheet2!D112</f>
        <v>1.2119832426426829</v>
      </c>
      <c r="H43" s="1">
        <f>Sheet2!H90</f>
        <v>0.0018270082450943742</v>
      </c>
      <c r="I43" s="1">
        <f>Sheet2!I90</f>
        <v>0.005225365564653764</v>
      </c>
      <c r="J43" s="1">
        <f>Sheet2!J90</f>
        <v>0</v>
      </c>
      <c r="K43" s="1">
        <f>Sheet2!K90</f>
        <v>0.0016420372868460877</v>
      </c>
      <c r="L43" s="1">
        <f>Sheet2!L90</f>
        <v>0.0005687744210825654</v>
      </c>
      <c r="M43" s="1">
        <f>Sheet2!M90</f>
        <v>0.00017412859223421548</v>
      </c>
      <c r="N43" s="1">
        <f>Sheet2!N90</f>
        <v>0.07230095449936955</v>
      </c>
      <c r="O43" s="1">
        <f>Sheet2!O90</f>
        <v>0</v>
      </c>
      <c r="P43" s="1">
        <f t="shared" si="3"/>
        <v>3.0000000000000004</v>
      </c>
    </row>
    <row r="44" spans="1:16" ht="12.75">
      <c r="A44" s="1">
        <f t="shared" si="2"/>
        <v>17</v>
      </c>
      <c r="B44" s="1">
        <f>Sheet2!B91</f>
        <v>0</v>
      </c>
      <c r="C44" s="1">
        <f>Sheet2!C91</f>
        <v>0.07798907254788805</v>
      </c>
      <c r="D44" s="1">
        <f>Sheet2!D91</f>
        <v>0.0284911627416081</v>
      </c>
      <c r="E44" s="1">
        <f>Sheet2!E91</f>
        <v>0.0019991441082898268</v>
      </c>
      <c r="F44" s="1">
        <f>Sheet2!B113</f>
        <v>1.6428616238757945</v>
      </c>
      <c r="G44" s="1">
        <f>Sheet2!D113</f>
        <v>1.1827655643978838</v>
      </c>
      <c r="H44" s="1">
        <f>Sheet2!H91</f>
        <v>0.0022714779744071266</v>
      </c>
      <c r="I44" s="1">
        <f>Sheet2!I91</f>
        <v>0.005311488492053634</v>
      </c>
      <c r="J44" s="1">
        <f>Sheet2!J91</f>
        <v>0</v>
      </c>
      <c r="K44" s="1">
        <f>Sheet2!K91</f>
        <v>0.0011093476190134808</v>
      </c>
      <c r="L44" s="1">
        <f>Sheet2!L91</f>
        <v>0.00031114351688354264</v>
      </c>
      <c r="M44" s="1">
        <f>Sheet2!M91</f>
        <v>0</v>
      </c>
      <c r="N44" s="1">
        <f>Sheet2!N91</f>
        <v>0.05682600851904469</v>
      </c>
      <c r="O44" s="1">
        <f>Sheet2!O91</f>
        <v>6.396620713276937E-05</v>
      </c>
      <c r="P44" s="1">
        <f t="shared" si="3"/>
        <v>3</v>
      </c>
    </row>
    <row r="45" spans="1:16" ht="12.75">
      <c r="A45" s="1">
        <f t="shared" si="2"/>
        <v>18</v>
      </c>
      <c r="B45" s="1">
        <f>Sheet2!B92</f>
        <v>0</v>
      </c>
      <c r="C45" s="1">
        <f>Sheet2!C92</f>
        <v>0.002489642472852895</v>
      </c>
      <c r="D45" s="1">
        <f>Sheet2!D92</f>
        <v>0.0020416738255950007</v>
      </c>
      <c r="E45" s="1">
        <f>Sheet2!E92</f>
        <v>0.0004261095175474907</v>
      </c>
      <c r="F45" s="1">
        <f>Sheet2!B114</f>
        <v>1.9872513400108245</v>
      </c>
      <c r="G45" s="1">
        <f>Sheet2!D114</f>
        <v>1.0045612706181668</v>
      </c>
      <c r="H45" s="1">
        <f>Sheet2!H92</f>
        <v>0</v>
      </c>
      <c r="I45" s="1">
        <f>Sheet2!I92</f>
        <v>0.0006886643088306555</v>
      </c>
      <c r="J45" s="1">
        <f>Sheet2!J92</f>
        <v>0</v>
      </c>
      <c r="K45" s="1">
        <f>Sheet2!K92</f>
        <v>0.000774102012740804</v>
      </c>
      <c r="L45" s="1">
        <f>Sheet2!L92</f>
        <v>0</v>
      </c>
      <c r="M45" s="1">
        <f>Sheet2!M92</f>
        <v>0</v>
      </c>
      <c r="N45" s="1">
        <f>Sheet2!N92</f>
        <v>0.001220857786181406</v>
      </c>
      <c r="O45" s="1">
        <f>Sheet2!O92</f>
        <v>0.0005463394472606944</v>
      </c>
      <c r="P45" s="1">
        <f t="shared" si="3"/>
        <v>3.0000000000000004</v>
      </c>
    </row>
    <row r="46" spans="1:16" ht="12.75">
      <c r="A46" s="1">
        <f t="shared" si="2"/>
        <v>19</v>
      </c>
      <c r="B46" s="1">
        <f>Sheet2!B93</f>
        <v>0</v>
      </c>
      <c r="C46" s="1">
        <f>Sheet2!C93</f>
        <v>1.3151302753427998</v>
      </c>
      <c r="D46" s="1">
        <f>Sheet2!D93</f>
        <v>0.0005512500282992833</v>
      </c>
      <c r="E46" s="1">
        <f>Sheet2!E93</f>
        <v>0</v>
      </c>
      <c r="F46" s="1">
        <f>Sheet2!B115</f>
        <v>0</v>
      </c>
      <c r="G46" s="1">
        <f>Sheet2!D115</f>
        <v>1.2531758468311969</v>
      </c>
      <c r="H46" s="1">
        <f>Sheet2!H93</f>
        <v>0.01859155152048888</v>
      </c>
      <c r="I46" s="1">
        <f>Sheet2!I93</f>
        <v>0.0943306975399374</v>
      </c>
      <c r="J46" s="1">
        <f>Sheet2!J93</f>
        <v>0</v>
      </c>
      <c r="K46" s="1">
        <f>Sheet2!K93</f>
        <v>0.00010748922238559739</v>
      </c>
      <c r="L46" s="1">
        <f>Sheet2!L93</f>
        <v>0</v>
      </c>
      <c r="M46" s="1">
        <f>Sheet2!M93</f>
        <v>0</v>
      </c>
      <c r="N46" s="1">
        <f>Sheet2!N93</f>
        <v>0.0009712326152875014</v>
      </c>
      <c r="O46" s="1">
        <f>Sheet2!O93</f>
        <v>0.00011156304788925664</v>
      </c>
      <c r="P46" s="1">
        <f t="shared" si="3"/>
        <v>2.682969906148285</v>
      </c>
    </row>
    <row r="47" spans="1:16" ht="12.75">
      <c r="A47" s="1">
        <f t="shared" si="2"/>
        <v>20</v>
      </c>
      <c r="B47" s="1">
        <f>Sheet2!B94</f>
        <v>0</v>
      </c>
      <c r="C47" s="1">
        <f>Sheet2!C94</f>
        <v>1.3102077910971175</v>
      </c>
      <c r="D47" s="1">
        <f>Sheet2!D94</f>
        <v>0.0008299796371034528</v>
      </c>
      <c r="E47" s="1">
        <f>Sheet2!E94</f>
        <v>0.00042421642234769435</v>
      </c>
      <c r="F47" s="1">
        <f>Sheet2!B116</f>
        <v>0</v>
      </c>
      <c r="G47" s="1">
        <f>Sheet2!D116</f>
        <v>1.2559459632888603</v>
      </c>
      <c r="H47" s="1">
        <f>Sheet2!H94</f>
        <v>0.02013835784394963</v>
      </c>
      <c r="I47" s="1">
        <f>Sheet2!I94</f>
        <v>0.09703449728669693</v>
      </c>
      <c r="J47" s="1">
        <f>Sheet2!J94</f>
        <v>0</v>
      </c>
      <c r="K47" s="1">
        <f>Sheet2!K94</f>
        <v>0.0005934104146879315</v>
      </c>
      <c r="L47" s="1">
        <f>Sheet2!L94</f>
        <v>0.00019807304889380234</v>
      </c>
      <c r="M47" s="1">
        <f>Sheet2!M94</f>
        <v>0.00012127894604602838</v>
      </c>
      <c r="N47" s="1">
        <f>Sheet2!N94</f>
        <v>0.0013958497873537371</v>
      </c>
      <c r="O47" s="1">
        <f>Sheet2!O94</f>
        <v>0</v>
      </c>
      <c r="P47" s="1">
        <f t="shared" si="3"/>
        <v>2.6868894177730573</v>
      </c>
    </row>
  </sheetData>
  <sheetProtection password="C6D8" sheet="1" objects="1" scenarios="1"/>
  <mergeCells count="3">
    <mergeCell ref="A1:P1"/>
    <mergeCell ref="A2:P2"/>
    <mergeCell ref="A26:P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David</dc:creator>
  <cp:keywords/>
  <dc:description/>
  <cp:lastModifiedBy>Earth &amp; Planetary Sciences</cp:lastModifiedBy>
  <dcterms:created xsi:type="dcterms:W3CDTF">2007-07-14T16:47:04Z</dcterms:created>
  <dcterms:modified xsi:type="dcterms:W3CDTF">2007-07-18T20:57:35Z</dcterms:modified>
  <cp:category/>
  <cp:version/>
  <cp:contentType/>
  <cp:contentStatus/>
</cp:coreProperties>
</file>